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28680" yWindow="65416" windowWidth="29040" windowHeight="17640" activeTab="0"/>
  </bookViews>
  <sheets>
    <sheet name="Career Progres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<sst xmlns="http://schemas.openxmlformats.org/spreadsheetml/2006/main" count="308" uniqueCount="165">
  <si>
    <t>Athlete</t>
  </si>
  <si>
    <t>Grad. Year</t>
  </si>
  <si>
    <t>Indoor Weight</t>
  </si>
  <si>
    <t>Indoor Shot</t>
  </si>
  <si>
    <t>Outdoor Shot</t>
  </si>
  <si>
    <t>Hammer</t>
  </si>
  <si>
    <t>Discus</t>
  </si>
  <si>
    <t>Javelin</t>
  </si>
  <si>
    <t>Column1</t>
  </si>
  <si>
    <t>Column2</t>
  </si>
  <si>
    <t>H.S.</t>
  </si>
  <si>
    <t>Fresh.</t>
  </si>
  <si>
    <t xml:space="preserve">% </t>
  </si>
  <si>
    <t>Soph.</t>
  </si>
  <si>
    <t>%</t>
  </si>
  <si>
    <t>Jun</t>
  </si>
  <si>
    <t xml:space="preserve">%     </t>
  </si>
  <si>
    <t>Sen.</t>
  </si>
  <si>
    <t xml:space="preserve">%  </t>
  </si>
  <si>
    <t>H.S.3</t>
  </si>
  <si>
    <t>Fresh.4</t>
  </si>
  <si>
    <t xml:space="preserve">%      </t>
  </si>
  <si>
    <t>Soph.5</t>
  </si>
  <si>
    <t xml:space="preserve">%       </t>
  </si>
  <si>
    <t xml:space="preserve">Jun </t>
  </si>
  <si>
    <t xml:space="preserve">%        </t>
  </si>
  <si>
    <t xml:space="preserve">Sen </t>
  </si>
  <si>
    <t xml:space="preserve">%   </t>
  </si>
  <si>
    <t>H.S.8</t>
  </si>
  <si>
    <t>Fresh.9</t>
  </si>
  <si>
    <t>%      2</t>
  </si>
  <si>
    <t>Soph.10</t>
  </si>
  <si>
    <t>%      3</t>
  </si>
  <si>
    <t xml:space="preserve">Jun  </t>
  </si>
  <si>
    <t>%      4</t>
  </si>
  <si>
    <t>Senior12</t>
  </si>
  <si>
    <t>%      5</t>
  </si>
  <si>
    <t>H.S.13</t>
  </si>
  <si>
    <t>Fresh.14</t>
  </si>
  <si>
    <t>%      6</t>
  </si>
  <si>
    <t>Soph.15</t>
  </si>
  <si>
    <t>%      7</t>
  </si>
  <si>
    <t xml:space="preserve">Jun   </t>
  </si>
  <si>
    <t>%      8</t>
  </si>
  <si>
    <t xml:space="preserve">Sen  </t>
  </si>
  <si>
    <t>%      9</t>
  </si>
  <si>
    <t>H.S.18</t>
  </si>
  <si>
    <t>Fresh</t>
  </si>
  <si>
    <t>%      10</t>
  </si>
  <si>
    <t>Soph</t>
  </si>
  <si>
    <t>%      11</t>
  </si>
  <si>
    <t>Jun 2</t>
  </si>
  <si>
    <t>%      12</t>
  </si>
  <si>
    <t>Sen  2</t>
  </si>
  <si>
    <t>%      13</t>
  </si>
  <si>
    <t>H.S.23</t>
  </si>
  <si>
    <t>Fresh.24</t>
  </si>
  <si>
    <t>%      14</t>
  </si>
  <si>
    <t>Soph.25</t>
  </si>
  <si>
    <t>%      15</t>
  </si>
  <si>
    <t>Jun  3</t>
  </si>
  <si>
    <t>%      16</t>
  </si>
  <si>
    <t xml:space="preserve">Sen   </t>
  </si>
  <si>
    <t>%      17</t>
  </si>
  <si>
    <t>Isaac Mackey</t>
  </si>
  <si>
    <t>Neil Butt</t>
  </si>
  <si>
    <t>Kyle Glass</t>
  </si>
  <si>
    <t>Austin Pender</t>
  </si>
  <si>
    <t>Jon Kunze</t>
  </si>
  <si>
    <t>Kenny Hansen</t>
  </si>
  <si>
    <t>Adam Tatlock</t>
  </si>
  <si>
    <t>Jason Casteel</t>
  </si>
  <si>
    <t>Dustin Stutzman</t>
  </si>
  <si>
    <t>Nicholas Smith</t>
  </si>
  <si>
    <t>Seth Ware</t>
  </si>
  <si>
    <t>Clayton Whistler</t>
  </si>
  <si>
    <t>Dakota Bagwell</t>
  </si>
  <si>
    <t>Sam Gilly</t>
  </si>
  <si>
    <t>-</t>
  </si>
  <si>
    <t>Courtney Mitchell</t>
  </si>
  <si>
    <t>NA</t>
  </si>
  <si>
    <t>Brendan Haile</t>
  </si>
  <si>
    <t>Austin Foster</t>
  </si>
  <si>
    <t>Andrew Bunting</t>
  </si>
  <si>
    <t>Derek Scott</t>
  </si>
  <si>
    <t>David Schaaf</t>
  </si>
  <si>
    <t>Tyler Niehoff</t>
  </si>
  <si>
    <t>Jessie Dowell</t>
  </si>
  <si>
    <t>Garritt Kuntz</t>
  </si>
  <si>
    <t>Me'Leick Miles</t>
  </si>
  <si>
    <t>Brent Bachman</t>
  </si>
  <si>
    <t>Chris Carver</t>
  </si>
  <si>
    <t>Zach DeMeester</t>
  </si>
  <si>
    <t>Nicholas Gerber</t>
  </si>
  <si>
    <t>Isaach Hines</t>
  </si>
  <si>
    <t>Mitch Martin</t>
  </si>
  <si>
    <t>Covid</t>
  </si>
  <si>
    <t>Paul Arend</t>
  </si>
  <si>
    <t>Skyler Dunckley</t>
  </si>
  <si>
    <t>Alex Munger</t>
  </si>
  <si>
    <t>Ben Alston</t>
  </si>
  <si>
    <t>Camden Doyle</t>
  </si>
  <si>
    <t>Nick Kane</t>
  </si>
  <si>
    <t>Matt Klenke</t>
  </si>
  <si>
    <t>Chance Wilson</t>
  </si>
  <si>
    <t>Brandan Cross</t>
  </si>
  <si>
    <t>Elric Davis</t>
  </si>
  <si>
    <t>Matt Kuess</t>
  </si>
  <si>
    <t>Alex Layman</t>
  </si>
  <si>
    <t>Teddy Samra</t>
  </si>
  <si>
    <t>Jacob Wienke</t>
  </si>
  <si>
    <t>?</t>
  </si>
  <si>
    <t>Jacob Barkey</t>
  </si>
  <si>
    <t>Travis Dowling</t>
  </si>
  <si>
    <t>Darius Kurtz</t>
  </si>
  <si>
    <t>Evan Mohr</t>
  </si>
  <si>
    <t>Nick DeSantis</t>
  </si>
  <si>
    <t>Kendall Himes</t>
  </si>
  <si>
    <t>Kimball Hughes</t>
  </si>
  <si>
    <t>Jacob Jackson</t>
  </si>
  <si>
    <t>Alex Lewis</t>
  </si>
  <si>
    <t>Zach Swallow</t>
  </si>
  <si>
    <t>Senior</t>
  </si>
  <si>
    <t xml:space="preserve">%    </t>
  </si>
  <si>
    <t>%       2</t>
  </si>
  <si>
    <t>%       3</t>
  </si>
  <si>
    <t xml:space="preserve">%           </t>
  </si>
  <si>
    <t>Fresh.19</t>
  </si>
  <si>
    <t>Soph.20</t>
  </si>
  <si>
    <t>Jun  2</t>
  </si>
  <si>
    <t>Jun   2</t>
  </si>
  <si>
    <t>Tiffany Tesch</t>
  </si>
  <si>
    <t>Ashley Nordmann</t>
  </si>
  <si>
    <t>Ashley Cloud</t>
  </si>
  <si>
    <t>Kim Allen</t>
  </si>
  <si>
    <t>Dianna Pope</t>
  </si>
  <si>
    <t>Kelly Canter</t>
  </si>
  <si>
    <t>Danielle Reenders</t>
  </si>
  <si>
    <t>Courtney Stahl</t>
  </si>
  <si>
    <t>Jamie Meegan</t>
  </si>
  <si>
    <t>Katelyn Kaminski</t>
  </si>
  <si>
    <t>Kayla Johnson</t>
  </si>
  <si>
    <t>Angela Lile</t>
  </si>
  <si>
    <t>Erika Rockwell</t>
  </si>
  <si>
    <t>Maria Meienburg</t>
  </si>
  <si>
    <t>Kayla Keith</t>
  </si>
  <si>
    <t>Kassi Ellsworth</t>
  </si>
  <si>
    <t>Jenn Steyer</t>
  </si>
  <si>
    <t>Sloan Davis</t>
  </si>
  <si>
    <t>Codee Colby</t>
  </si>
  <si>
    <t>Kara Eck</t>
  </si>
  <si>
    <t>Kaylie Lumbert</t>
  </si>
  <si>
    <t>Andrea Hagar</t>
  </si>
  <si>
    <t>Maddy Coffel</t>
  </si>
  <si>
    <t>Jenny Flora</t>
  </si>
  <si>
    <t>Stephanie Hartpence</t>
  </si>
  <si>
    <t>Val Obear</t>
  </si>
  <si>
    <t>Anna Kmec</t>
  </si>
  <si>
    <t>Kelsy Taylor</t>
  </si>
  <si>
    <t>Maddie Summers</t>
  </si>
  <si>
    <t>Katelynn Clark</t>
  </si>
  <si>
    <t>Addie Coil</t>
  </si>
  <si>
    <t>Kayla Kurtz</t>
  </si>
  <si>
    <t>Grace Roberts</t>
  </si>
  <si>
    <t>Hannah 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</si>
</sst>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77" formatCode="General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3499799966812134"/>
      <name val="Calibri"/>
      <family val="2"/>
      <scheme val="minor"/>
    </font>
    <font>
      <i/>
      <sz val="11"/>
      <color theme="0" tint="-0.349979996681213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164" fontId="2" fillId="0" borderId="0" xfId="15" applyNumberFormat="1" applyFont="1"/>
    <xf numFmtId="164" fontId="2" fillId="0" borderId="1" xfId="15" applyNumberFormat="1" applyFont="1" applyBorder="1"/>
    <xf numFmtId="164" fontId="3" fillId="0" borderId="0" xfId="15" applyNumberFormat="1" applyFont="1"/>
    <xf numFmtId="164" fontId="3" fillId="0" borderId="1" xfId="15" applyNumberFormat="1" applyFont="1" applyBorder="1"/>
    <xf numFmtId="0" fontId="0" fillId="0" borderId="2" xfId="0" applyBorder="1"/>
    <xf numFmtId="0" fontId="2" fillId="0" borderId="0" xfId="15" applyNumberFormat="1" applyFont="1"/>
    <xf numFmtId="164" fontId="3" fillId="0" borderId="0" xfId="15" applyNumberFormat="1" applyFont="1" applyFill="1"/>
    <xf numFmtId="0" fontId="0" fillId="2" borderId="0" xfId="0" applyFill="1"/>
    <xf numFmtId="164" fontId="3" fillId="0" borderId="3" xfId="15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1">
    <dxf>
      <font>
        <i/>
        <u val="none"/>
        <strike val="0"/>
        <sz val="11"/>
        <name val="Calibri"/>
        <color theme="0" tint="-0.3499799966812134"/>
      </font>
      <numFmt numFmtId="164" formatCode="0.0%"/>
      <border>
        <left/>
        <right style="medium"/>
        <top/>
        <bottom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border>
        <left style="thin"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  <border>
        <left/>
        <right style="thin"/>
        <top/>
        <bottom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border>
        <left style="thin"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  <border>
        <left/>
        <right style="thin"/>
        <top/>
        <bottom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border>
        <left style="thin"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  <border>
        <left/>
        <right style="thin"/>
        <top/>
        <bottom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border>
        <left style="thin"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  <border>
        <left/>
        <right style="thin"/>
        <top/>
        <bottom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border>
        <left style="thin"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  <border>
        <left/>
        <right style="thin"/>
        <top/>
        <bottom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border>
        <left style="medium"/>
        <right/>
        <top/>
        <bottom/>
        <vertical/>
        <horizontal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border>
        <left style="thin"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  <border>
        <left/>
        <right style="thin"/>
        <top/>
        <bottom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ill>
        <patternFill patternType="none"/>
      </fill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ill>
        <patternFill patternType="none"/>
      </fill>
    </dxf>
    <dxf>
      <border>
        <left style="thin"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  <border>
        <left/>
        <right style="thin"/>
        <top/>
        <bottom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ill>
        <patternFill patternType="none"/>
      </fill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ill>
        <patternFill patternType="none"/>
      </fill>
    </dxf>
    <dxf>
      <numFmt numFmtId="177" formatCode="General"/>
    </dxf>
    <dxf>
      <border>
        <left style="thin"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  <border>
        <left/>
        <right style="thin"/>
        <top/>
        <bottom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  <fill>
        <patternFill patternType="none"/>
      </fill>
    </dxf>
    <dxf>
      <font>
        <i/>
        <u val="none"/>
        <strike val="0"/>
        <sz val="11"/>
        <name val="Calibri"/>
        <color theme="0" tint="-0.3499799966812134"/>
      </font>
      <numFmt numFmtId="164" formatCode="0.0%"/>
      <fill>
        <patternFill patternType="none"/>
      </fill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border>
        <left style="thin"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  <border>
        <left/>
        <right style="thin"/>
        <top/>
        <bottom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  <fill>
        <patternFill patternType="none"/>
      </fill>
    </dxf>
    <dxf>
      <fill>
        <patternFill patternType="none"/>
      </fill>
    </dxf>
    <dxf>
      <font>
        <i/>
        <u val="none"/>
        <strike val="0"/>
        <sz val="11"/>
        <name val="Calibri"/>
        <color theme="0" tint="-0.3499799966812134"/>
      </font>
      <numFmt numFmtId="164" formatCode="0.0%"/>
      <fill>
        <patternFill patternType="none"/>
      </fill>
    </dxf>
    <dxf>
      <fill>
        <patternFill patternType="none"/>
      </fill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fill>
        <patternFill patternType="none"/>
      </fill>
    </dxf>
    <dxf>
      <border>
        <left style="thin"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  <border>
        <left/>
        <right style="thin"/>
        <top/>
        <bottom/>
      </border>
    </dxf>
    <dxf>
      <font>
        <i/>
        <u val="none"/>
        <strike val="0"/>
        <sz val="11"/>
        <name val="Calibri"/>
        <color theme="0" tint="-0.3499799966812134"/>
      </font>
      <numFmt numFmtId="164" formatCode="0.0%"/>
      <fill>
        <patternFill patternType="none"/>
      </fill>
    </dxf>
    <dxf>
      <fill>
        <patternFill patternType="none"/>
      </fill>
    </dxf>
    <dxf>
      <font>
        <i/>
        <u val="none"/>
        <strike val="0"/>
        <sz val="11"/>
        <name val="Calibri"/>
        <color theme="0" tint="-0.3499799966812134"/>
      </font>
      <numFmt numFmtId="164" formatCode="0.0%"/>
      <fill>
        <patternFill patternType="none"/>
      </fill>
    </dxf>
    <dxf>
      <font>
        <i/>
        <u val="none"/>
        <strike val="0"/>
        <sz val="11"/>
        <name val="Calibri"/>
        <color theme="0" tint="-0.3499799966812134"/>
      </font>
      <numFmt numFmtId="164" formatCode="0.0%"/>
    </dxf>
    <dxf>
      <border>
        <left/>
        <right style="medium"/>
        <top/>
        <bottom/>
        <vertical/>
        <horizontal/>
      </border>
    </dxf>
    <dxf>
      <border>
        <right style="medium"/>
      </border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9" displayName="Table9" ref="A2:BD57" totalsRowShown="0" tableBorderDxfId="64">
  <autoFilter ref="A2:BD57"/>
  <sortState ref="A3:AF31">
    <sortCondition sortBy="value" ref="B3:B31"/>
  </sortState>
  <tableColumns count="56">
    <tableColumn id="1" name="Column1"/>
    <tableColumn id="2" name="Column2" dataDxfId="63"/>
    <tableColumn id="3" name="H.S."/>
    <tableColumn id="4" name="Fresh."/>
    <tableColumn id="33" name="% " dataDxfId="62">
      <calculatedColumnFormula>(Table9[[#This Row],[Fresh.]]-Table9[[#This Row],[H.S.]])/Table9[[#This Row],[H.S.]]</calculatedColumnFormula>
    </tableColumn>
    <tableColumn id="5" name="Soph."/>
    <tableColumn id="34" name="%" dataDxfId="61">
      <calculatedColumnFormula>(Table9[[#This Row],[Soph.]]-Table9[[#This Row],[Fresh.]])/Table9[[#This Row],[Fresh.]]</calculatedColumnFormula>
    </tableColumn>
    <tableColumn id="6" name="Jun" dataDxfId="60"/>
    <tableColumn id="35" name="%     " dataDxfId="59">
      <calculatedColumnFormula>(Table9[[#This Row],[Jun]]-Table9[[#This Row],[Soph.]])/Table9[[#This Row],[Soph.]]</calculatedColumnFormula>
    </tableColumn>
    <tableColumn id="7" name="Sen."/>
    <tableColumn id="40" name="%  " dataDxfId="58">
      <calculatedColumnFormula>(Table9[[#This Row],[Sen.]]-Table9[[#This Row],[Jun]])/Table9[[#This Row],[Jun]]</calculatedColumnFormula>
    </tableColumn>
    <tableColumn id="8" name="H.S.3" dataDxfId="57"/>
    <tableColumn id="9" name="Fresh.4" dataDxfId="56"/>
    <tableColumn id="36" name="%      " dataDxfId="55">
      <calculatedColumnFormula>(Table9[[#This Row],[Fresh.4]]-Table9[[#This Row],[H.S.3]])/Table9[[#This Row],[H.S.3]]</calculatedColumnFormula>
    </tableColumn>
    <tableColumn id="10" name="Soph.5" dataDxfId="54"/>
    <tableColumn id="37" name="%       " dataDxfId="53">
      <calculatedColumnFormula>(Table9[[#This Row],[Soph.5]]-Table9[[#This Row],[Fresh.4]])/Table9[[#This Row],[Fresh.4]]</calculatedColumnFormula>
    </tableColumn>
    <tableColumn id="11" name="Jun " dataDxfId="52"/>
    <tableColumn id="38" name="%        " dataDxfId="51">
      <calculatedColumnFormula>(Table9[[#This Row],[Jun ]]-Table9[[#This Row],[Soph.5]])/Table9[[#This Row],[Soph.5]]</calculatedColumnFormula>
    </tableColumn>
    <tableColumn id="12" name="Sen "/>
    <tableColumn id="41" name="%   " dataDxfId="50">
      <calculatedColumnFormula>(Table9[[#This Row],[Sen ]]-Table9[[#This Row],[Jun ]])/Table9[[#This Row],[Jun ]]</calculatedColumnFormula>
    </tableColumn>
    <tableColumn id="13" name="H.S.8" dataDxfId="49"/>
    <tableColumn id="14" name="Fresh.9"/>
    <tableColumn id="57" name="%      2" dataDxfId="48">
      <calculatedColumnFormula>(Table9[[#This Row],[Fresh.9]]-Table9[[#This Row],[H.S.8]])/Table9[[#This Row],[H.S.8]]</calculatedColumnFormula>
    </tableColumn>
    <tableColumn id="15" name="Soph.10"/>
    <tableColumn id="56" name="%      3" dataDxfId="47">
      <calculatedColumnFormula>(Table9[[#This Row],[Soph.10]]-Table9[[#This Row],[Fresh.9]])/Table9[[#This Row],[Fresh.9]]</calculatedColumnFormula>
    </tableColumn>
    <tableColumn id="16" name="Jun  "/>
    <tableColumn id="55" name="%      4" dataDxfId="46">
      <calculatedColumnFormula>(Table9[[#This Row],[Jun  ]]-Table9[[#This Row],[Soph.10]])/Table9[[#This Row],[Soph.10]]</calculatedColumnFormula>
    </tableColumn>
    <tableColumn id="17" name="Senior12"/>
    <tableColumn id="54" name="%      5" dataDxfId="45">
      <calculatedColumnFormula>(Table9[[#This Row],[Jun  ]]-Table9[[#This Row],[Soph.10]])/Table9[[#This Row],[Soph.10]]</calculatedColumnFormula>
    </tableColumn>
    <tableColumn id="18" name="H.S.13" dataDxfId="44"/>
    <tableColumn id="19" name="Fresh.14"/>
    <tableColumn id="53" name="%      6" dataDxfId="43"/>
    <tableColumn id="20" name="Soph.15" dataDxfId="42"/>
    <tableColumn id="52" name="%      7" dataDxfId="41">
      <calculatedColumnFormula>(Table9[[#This Row],[Soph.15]]-Table9[[#This Row],[Fresh.14]])/Table9[[#This Row],[Fresh.14]]</calculatedColumnFormula>
    </tableColumn>
    <tableColumn id="21" name="Jun   " dataDxfId="40"/>
    <tableColumn id="51" name="%      8" dataDxfId="39">
      <calculatedColumnFormula>(Table9[[#This Row],[Jun   ]]-Table9[[#This Row],[Soph.15]])/Table9[[#This Row],[Soph.15]]</calculatedColumnFormula>
    </tableColumn>
    <tableColumn id="22" name="Sen  "/>
    <tableColumn id="50" name="%      9" dataDxfId="38">
      <calculatedColumnFormula>(Table9[[#This Row],[Sen  ]]-Table9[[#This Row],[Jun   ]])/Table9[[#This Row],[Jun   ]]</calculatedColumnFormula>
    </tableColumn>
    <tableColumn id="23" name="H.S.18" dataDxfId="37"/>
    <tableColumn id="24" name="Fresh" dataDxfId="36"/>
    <tableColumn id="49" name="%      10" dataDxfId="35">
      <calculatedColumnFormula>(Table9[[#This Row],[Fresh]]-Table9[[#This Row],[H.S.18]])/Table9[[#This Row],[H.S.18]]</calculatedColumnFormula>
    </tableColumn>
    <tableColumn id="25" name="Soph" dataDxfId="34"/>
    <tableColumn id="48" name="%      11" dataDxfId="33">
      <calculatedColumnFormula>(Table9[[#This Row],[Soph]]-Table9[[#This Row],[Fresh]])/Table9[[#This Row],[Fresh]]</calculatedColumnFormula>
    </tableColumn>
    <tableColumn id="26" name="Jun 2"/>
    <tableColumn id="47" name="%      12" dataDxfId="32">
      <calculatedColumnFormula>(Table9[[#This Row],[Jun 2]]-Table9[[#This Row],[Soph]])/Table9[[#This Row],[Soph]]</calculatedColumnFormula>
    </tableColumn>
    <tableColumn id="27" name="Sen  2"/>
    <tableColumn id="46" name="%      13" dataDxfId="31">
      <calculatedColumnFormula>(Table9[[#This Row],[Sen  2]]-Table9[[#This Row],[Jun 2]])/Table9[[#This Row],[Jun 2]]</calculatedColumnFormula>
    </tableColumn>
    <tableColumn id="28" name="H.S.23" dataDxfId="30"/>
    <tableColumn id="29" name="Fresh.24"/>
    <tableColumn id="45" name="%      14"/>
    <tableColumn id="30" name="Soph.25"/>
    <tableColumn id="44" name="%      15" dataDxfId="29">
      <calculatedColumnFormula>(Table9[[#This Row],[Soph.25]]-Table9[[#This Row],[Fresh.24]])/Table9[[#This Row],[Fresh.24]]</calculatedColumnFormula>
    </tableColumn>
    <tableColumn id="31" name="Jun  3"/>
    <tableColumn id="43" name="%      16" dataDxfId="28">
      <calculatedColumnFormula>(Table9[[#This Row],[Jun  3]]-Table9[[#This Row],[Soph.25]])/Table9[[#This Row],[Soph.25]]</calculatedColumnFormula>
    </tableColumn>
    <tableColumn id="32" name="Sen   "/>
    <tableColumn id="42" name="%      17" dataDxfId="27">
      <calculatedColumnFormula>(Table9[[#This Row],[Sen   ]]-Table9[[#This Row],[Jun  3]])/Table9[[#This Row],[Jun  3]]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10" displayName="Table10" ref="A59:BD94" totalsRowShown="0">
  <autoFilter ref="A59:BD94"/>
  <sortState ref="A60:AF99">
    <sortCondition sortBy="value" ref="B60:B99"/>
  </sortState>
  <tableColumns count="56">
    <tableColumn id="1" name="Column1"/>
    <tableColumn id="2" name="Column2"/>
    <tableColumn id="3" name="H.S." dataDxfId="26"/>
    <tableColumn id="4" name="Fresh."/>
    <tableColumn id="34" name="%"/>
    <tableColumn id="5" name="Soph."/>
    <tableColumn id="35" name="% " dataDxfId="25">
      <calculatedColumnFormula>(Table10[[#This Row],[Soph.]]-Table10[[#This Row],[Fresh.]])/Table10[[#This Row],[Fresh.]]</calculatedColumnFormula>
    </tableColumn>
    <tableColumn id="6" name="Jun"/>
    <tableColumn id="36" name="%  " dataDxfId="24">
      <calculatedColumnFormula>(Table10[[#This Row],[Jun]]-Table10[[#This Row],[Soph.]])/Table10[[#This Row],[Soph.]]</calculatedColumnFormula>
    </tableColumn>
    <tableColumn id="7" name="Senior"/>
    <tableColumn id="37" name="%   " dataDxfId="23">
      <calculatedColumnFormula>(Table10[[#This Row],[Senior]]-Table10[[#This Row],[Jun]])/Table10[[#This Row],[Jun]]</calculatedColumnFormula>
    </tableColumn>
    <tableColumn id="8" name="H.S.3" dataDxfId="22"/>
    <tableColumn id="9" name="Fresh.4"/>
    <tableColumn id="39" name="%     " dataDxfId="21">
      <calculatedColumnFormula>(Table10[[#This Row],[Fresh.4]]-Table10[[#This Row],[H.S.3]])/Table10[[#This Row],[H.S.3]]</calculatedColumnFormula>
    </tableColumn>
    <tableColumn id="10" name="Soph.5"/>
    <tableColumn id="40" name="%    " dataDxfId="20">
      <calculatedColumnFormula>(Table10[[#This Row],[Soph.5]]-Table10[[#This Row],[Fresh.4]])/Table10[[#This Row],[Fresh.4]]</calculatedColumnFormula>
    </tableColumn>
    <tableColumn id="11" name="Jun "/>
    <tableColumn id="41" name="%       " dataDxfId="19">
      <calculatedColumnFormula>(Table10[[#This Row],[Jun ]]-Table10[[#This Row],[Soph.5]])/Table10[[#This Row],[Soph.5]]</calculatedColumnFormula>
    </tableColumn>
    <tableColumn id="12" name="Sen "/>
    <tableColumn id="42" name="%       2" dataDxfId="18">
      <calculatedColumnFormula>(Table10[[#This Row],[Sen ]]-Table10[[#This Row],[Jun ]])/Table10[[#This Row],[Jun ]]</calculatedColumnFormula>
    </tableColumn>
    <tableColumn id="13" name="H.S.8" dataDxfId="17"/>
    <tableColumn id="14" name="Fresh.9"/>
    <tableColumn id="43" name="%      " dataDxfId="16">
      <calculatedColumnFormula>(Table10[[#This Row],[Fresh.9]]-Table10[[#This Row],[H.S.8]])/Table10[[#This Row],[H.S.8]]</calculatedColumnFormula>
    </tableColumn>
    <tableColumn id="15" name="Soph.10"/>
    <tableColumn id="44" name="%      2" dataDxfId="15">
      <calculatedColumnFormula>(Table10[[#This Row],[Soph.10]]-Table10[[#This Row],[Fresh.9]])/Table10[[#This Row],[Fresh.9]]</calculatedColumnFormula>
    </tableColumn>
    <tableColumn id="16" name="Jun  "/>
    <tableColumn id="45" name="%       3" dataDxfId="14">
      <calculatedColumnFormula>(Table10[[#This Row],[Jun  ]]-Table10[[#This Row],[Soph.10]])/Table10[[#This Row],[Soph.10]]</calculatedColumnFormula>
    </tableColumn>
    <tableColumn id="17" name="Senior12"/>
    <tableColumn id="46" name="%           " dataDxfId="13">
      <calculatedColumnFormula>(Table10[[#This Row],[Senior12]]-Table10[[#This Row],[Jun  ]])/Table10[[#This Row],[Jun  ]]</calculatedColumnFormula>
    </tableColumn>
    <tableColumn id="18" name="H.S.13" dataDxfId="12"/>
    <tableColumn id="19" name="Fresh.14"/>
    <tableColumn id="47" name="%      3"/>
    <tableColumn id="20" name="Soph.15"/>
    <tableColumn id="48" name="%      4" dataDxfId="11">
      <calculatedColumnFormula>(Table10[[#This Row],[Soph.15]]-Table10[[#This Row],[Fresh.14]])/Table10[[#This Row],[Fresh.14]]</calculatedColumnFormula>
    </tableColumn>
    <tableColumn id="21" name="Jun   "/>
    <tableColumn id="49" name="%      5" dataDxfId="10">
      <calculatedColumnFormula>(Table10[[#This Row],[Jun   ]]-Table10[[#This Row],[Soph.15]])/Table10[[#This Row],[Soph.15]]</calculatedColumnFormula>
    </tableColumn>
    <tableColumn id="22" name="Sen  "/>
    <tableColumn id="50" name="%      6" dataDxfId="9">
      <calculatedColumnFormula>(Table10[[#This Row],[Sen  ]]-Table10[[#This Row],[Jun   ]])/Table10[[#This Row],[Jun   ]]</calculatedColumnFormula>
    </tableColumn>
    <tableColumn id="23" name="H.S.18" dataDxfId="8"/>
    <tableColumn id="24" name="Fresh.19"/>
    <tableColumn id="51" name="%      7" dataDxfId="7">
      <calculatedColumnFormula>(Table10[[#This Row],[Fresh.19]]-Table10[[#This Row],[H.S.18]])/Table10[[#This Row],[H.S.18]]</calculatedColumnFormula>
    </tableColumn>
    <tableColumn id="25" name="Soph.20"/>
    <tableColumn id="52" name="%      8" dataDxfId="6">
      <calculatedColumnFormula>(Table10[[#This Row],[Soph.20]]-Table10[[#This Row],[Fresh.19]])/Table10[[#This Row],[Fresh.19]]</calculatedColumnFormula>
    </tableColumn>
    <tableColumn id="26" name="Jun  2"/>
    <tableColumn id="53" name="%      9" dataDxfId="5">
      <calculatedColumnFormula>(Table10[[#This Row],[Jun  2]]-Table10[[#This Row],[Soph.20]])/Table10[[#This Row],[Soph.20]]</calculatedColumnFormula>
    </tableColumn>
    <tableColumn id="27" name="Sen  2"/>
    <tableColumn id="54" name="%      10" dataDxfId="4">
      <calculatedColumnFormula>(Table10[[#This Row],[Sen  2]]-Table10[[#This Row],[Jun  2]])/Table10[[#This Row],[Jun  2]]</calculatedColumnFormula>
    </tableColumn>
    <tableColumn id="28" name="H.S.23" dataDxfId="3"/>
    <tableColumn id="29" name="Fresh.24"/>
    <tableColumn id="55" name="%      11"/>
    <tableColumn id="30" name="Soph.25"/>
    <tableColumn id="56" name="%      12" dataDxfId="2">
      <calculatedColumnFormula>(Table10[[#This Row],[Soph.25]]-Table10[[#This Row],[Fresh.24]])/Table10[[#This Row],[Fresh.24]]</calculatedColumnFormula>
    </tableColumn>
    <tableColumn id="31" name="Jun   2"/>
    <tableColumn id="57" name="%      13" dataDxfId="1">
      <calculatedColumnFormula>(Table10[[#This Row],[Jun   2]]-Table10[[#This Row],[Soph.25]])/Table10[[#This Row],[Soph.25]]</calculatedColumnFormula>
    </tableColumn>
    <tableColumn id="32" name="Sen   "/>
    <tableColumn id="58" name="%      14" dataDxfId="0">
      <calculatedColumnFormula>(Table10[[#This Row],[Sen   ]]-Table10[[#This Row],[Jun   2]])/Table10[[#This Row],[Jun   2]]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11D82-A6A3-4DF7-B68D-06B113BCC33C}">
  <dimension ref="A1:BD94"/>
  <sheetViews>
    <sheetView tabSelected="1" zoomScale="80" zoomScaleNormal="80" zoomScalePageLayoutView="80" workbookViewId="0" topLeftCell="A1">
      <pane xSplit="1" topLeftCell="B1" activePane="topRight" state="frozen"/>
      <selection pane="topLeft" activeCell="A22" sqref="A22"/>
      <selection pane="topRight" activeCell="AN99" sqref="AN99"/>
    </sheetView>
  </sheetViews>
  <sheetFormatPr defaultColWidth="8.8515625" defaultRowHeight="15"/>
  <cols>
    <col min="1" max="1" width="18.7109375" style="0" bestFit="1" customWidth="1"/>
    <col min="2" max="2" width="11.00390625" style="0" customWidth="1"/>
    <col min="4" max="4" width="10.28125" style="0" customWidth="1"/>
    <col min="5" max="5" width="7.140625" style="0" customWidth="1"/>
    <col min="6" max="6" width="10.28125" style="0" customWidth="1"/>
    <col min="7" max="9" width="8.140625" style="0" customWidth="1"/>
    <col min="10" max="10" width="8.00390625" style="0" customWidth="1"/>
    <col min="11" max="11" width="8.28125" style="2" customWidth="1"/>
    <col min="12" max="12" width="8.28125" style="0" customWidth="1"/>
    <col min="13" max="13" width="10.140625" style="0" customWidth="1"/>
    <col min="14" max="14" width="9.00390625" style="0" customWidth="1"/>
    <col min="15" max="15" width="9.28125" style="0" customWidth="1"/>
    <col min="16" max="16" width="9.421875" style="0" bestFit="1" customWidth="1"/>
    <col min="17" max="17" width="8.28125" style="0" customWidth="1"/>
    <col min="18" max="18" width="10.00390625" style="0" bestFit="1" customWidth="1"/>
    <col min="19" max="19" width="8.421875" style="0" customWidth="1"/>
    <col min="20" max="20" width="10.28125" style="2" bestFit="1" customWidth="1"/>
    <col min="21" max="21" width="8.00390625" style="0" customWidth="1"/>
    <col min="22" max="22" width="10.00390625" style="0" customWidth="1"/>
    <col min="23" max="23" width="9.28125" style="0" customWidth="1"/>
    <col min="24" max="24" width="9.7109375" style="0" customWidth="1"/>
    <col min="25" max="25" width="8.421875" style="0" customWidth="1"/>
    <col min="26" max="26" width="8.140625" style="0" customWidth="1"/>
    <col min="27" max="27" width="8.28125" style="0" customWidth="1"/>
    <col min="28" max="28" width="8.140625" style="0" customWidth="1"/>
    <col min="29" max="29" width="8.7109375" style="2" customWidth="1"/>
    <col min="30" max="30" width="8.421875" style="0" customWidth="1"/>
    <col min="31" max="31" width="10.28125" style="0" customWidth="1"/>
    <col min="32" max="32" width="8.8515625" style="0" customWidth="1"/>
    <col min="34" max="34" width="8.28125" style="0" customWidth="1"/>
    <col min="36" max="36" width="7.8515625" style="0" customWidth="1"/>
    <col min="38" max="38" width="9.00390625" style="2" customWidth="1"/>
    <col min="39" max="39" width="9.8515625" style="0" bestFit="1" customWidth="1"/>
    <col min="40" max="40" width="11.421875" style="0" bestFit="1" customWidth="1"/>
    <col min="41" max="41" width="11.00390625" style="0" bestFit="1" customWidth="1"/>
    <col min="42" max="42" width="10.00390625" style="0" customWidth="1"/>
    <col min="43" max="43" width="8.28125" style="0" customWidth="1"/>
    <col min="44" max="44" width="8.421875" style="0" customWidth="1"/>
    <col min="45" max="45" width="9.28125" style="0" customWidth="1"/>
    <col min="47" max="47" width="9.00390625" style="2" customWidth="1"/>
    <col min="48" max="48" width="8.421875" style="0" customWidth="1"/>
    <col min="49" max="49" width="10.28125" style="0" customWidth="1"/>
    <col min="51" max="51" width="11.00390625" style="0" bestFit="1" customWidth="1"/>
    <col min="52" max="52" width="9.140625" style="0" customWidth="1"/>
    <col min="53" max="53" width="8.421875" style="0" customWidth="1"/>
    <col min="54" max="54" width="8.140625" style="0" customWidth="1"/>
    <col min="56" max="56" width="9.28125" style="0" customWidth="1"/>
  </cols>
  <sheetData>
    <row r="1" spans="1:56" ht="15">
      <c r="A1" t="s">
        <v>0</v>
      </c>
      <c r="B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 t="s">
        <v>3</v>
      </c>
      <c r="M1" s="1"/>
      <c r="N1" s="1"/>
      <c r="O1" s="1"/>
      <c r="P1" s="1"/>
      <c r="Q1" s="1"/>
      <c r="R1" s="1"/>
      <c r="S1" s="1"/>
      <c r="T1" s="1"/>
      <c r="U1" s="1" t="s">
        <v>4</v>
      </c>
      <c r="V1" s="1"/>
      <c r="W1" s="1"/>
      <c r="X1" s="1"/>
      <c r="Y1" s="1"/>
      <c r="Z1" s="1"/>
      <c r="AA1" s="1"/>
      <c r="AB1" s="1"/>
      <c r="AC1" s="1"/>
      <c r="AD1" s="1" t="s">
        <v>5</v>
      </c>
      <c r="AE1" s="1"/>
      <c r="AF1" s="1"/>
      <c r="AG1" s="1"/>
      <c r="AH1" s="1"/>
      <c r="AI1" s="1"/>
      <c r="AJ1" s="1"/>
      <c r="AK1" s="1"/>
      <c r="AL1" s="1"/>
      <c r="AM1" s="1" t="s">
        <v>6</v>
      </c>
      <c r="AN1" s="1"/>
      <c r="AO1" s="1"/>
      <c r="AP1" s="1"/>
      <c r="AQ1" s="1"/>
      <c r="AR1" s="1"/>
      <c r="AS1" s="1"/>
      <c r="AT1" s="1"/>
      <c r="AU1" s="1"/>
      <c r="AV1" s="1" t="s">
        <v>7</v>
      </c>
      <c r="AW1" s="1"/>
      <c r="AX1" s="1"/>
      <c r="AY1" s="1"/>
      <c r="AZ1" s="1"/>
      <c r="BA1" s="1"/>
      <c r="BB1" s="1"/>
      <c r="BC1" s="1"/>
      <c r="BD1" s="1"/>
    </row>
    <row r="2" spans="1:56" ht="1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s="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s="2" t="s">
        <v>27</v>
      </c>
      <c r="U2" t="s">
        <v>28</v>
      </c>
      <c r="V2" t="s">
        <v>29</v>
      </c>
      <c r="W2" t="s">
        <v>30</v>
      </c>
      <c r="X2" t="s">
        <v>31</v>
      </c>
      <c r="Y2" t="s">
        <v>32</v>
      </c>
      <c r="Z2" t="s">
        <v>33</v>
      </c>
      <c r="AA2" t="s">
        <v>34</v>
      </c>
      <c r="AB2" t="s">
        <v>35</v>
      </c>
      <c r="AC2" s="2" t="s">
        <v>36</v>
      </c>
      <c r="AD2" t="s">
        <v>37</v>
      </c>
      <c r="AE2" t="s">
        <v>38</v>
      </c>
      <c r="AF2" t="s">
        <v>39</v>
      </c>
      <c r="AG2" t="s">
        <v>40</v>
      </c>
      <c r="AH2" t="s">
        <v>41</v>
      </c>
      <c r="AI2" t="s">
        <v>42</v>
      </c>
      <c r="AJ2" t="s">
        <v>43</v>
      </c>
      <c r="AK2" t="s">
        <v>44</v>
      </c>
      <c r="AL2" s="2" t="s">
        <v>45</v>
      </c>
      <c r="AM2" t="s">
        <v>46</v>
      </c>
      <c r="AN2" t="s">
        <v>47</v>
      </c>
      <c r="AO2" t="s">
        <v>48</v>
      </c>
      <c r="AP2" t="s">
        <v>49</v>
      </c>
      <c r="AQ2" t="s">
        <v>50</v>
      </c>
      <c r="AR2" t="s">
        <v>51</v>
      </c>
      <c r="AS2" t="s">
        <v>52</v>
      </c>
      <c r="AT2" t="s">
        <v>53</v>
      </c>
      <c r="AU2" s="2" t="s">
        <v>54</v>
      </c>
      <c r="AV2" t="s">
        <v>55</v>
      </c>
      <c r="AW2" t="s">
        <v>56</v>
      </c>
      <c r="AX2" t="s">
        <v>57</v>
      </c>
      <c r="AY2" t="s">
        <v>58</v>
      </c>
      <c r="AZ2" t="s">
        <v>59</v>
      </c>
      <c r="BA2" t="s">
        <v>60</v>
      </c>
      <c r="BB2" t="s">
        <v>61</v>
      </c>
      <c r="BC2" t="s">
        <v>62</v>
      </c>
      <c r="BD2" t="s">
        <v>63</v>
      </c>
    </row>
    <row r="3" spans="1:56" ht="15">
      <c r="A3" t="s">
        <v>64</v>
      </c>
      <c r="B3">
        <v>2004</v>
      </c>
      <c r="E3" s="3"/>
      <c r="G3" s="3"/>
      <c r="H3">
        <v>11.5</v>
      </c>
      <c r="I3" s="3"/>
      <c r="K3" s="4"/>
      <c r="N3" s="3"/>
      <c r="P3" s="3"/>
      <c r="Q3">
        <v>14.81</v>
      </c>
      <c r="R3" s="3"/>
      <c r="S3">
        <v>15.53</v>
      </c>
      <c r="T3" s="4">
        <f>(Table9[[#This Row],[Sen ]]-Table9[[#This Row],[Jun ]])/Table9[[#This Row],[Jun ]]</f>
        <v>0.04861580013504381</v>
      </c>
      <c r="W3" s="3"/>
      <c r="Y3" s="3"/>
      <c r="Z3">
        <v>14.69</v>
      </c>
      <c r="AA3" s="3"/>
      <c r="AC3" s="4"/>
      <c r="AH3" s="3"/>
      <c r="AJ3" s="3"/>
      <c r="AK3">
        <v>43.51</v>
      </c>
      <c r="AL3" s="4"/>
      <c r="AO3" s="3"/>
      <c r="AQ3" s="3"/>
      <c r="AS3" s="3"/>
      <c r="AU3" s="4"/>
      <c r="AZ3" s="3"/>
      <c r="BA3">
        <v>49.16</v>
      </c>
      <c r="BB3" s="3"/>
      <c r="BC3">
        <v>48.88</v>
      </c>
      <c r="BD3" s="3">
        <f>(Table9[[#This Row],[Sen   ]]-Table9[[#This Row],[Jun  3]])/Table9[[#This Row],[Jun  3]]</f>
        <v>-0.0056956875508542325</v>
      </c>
    </row>
    <row r="4" spans="1:56" ht="15">
      <c r="A4" t="s">
        <v>65</v>
      </c>
      <c r="B4">
        <v>2005</v>
      </c>
      <c r="E4" s="3"/>
      <c r="F4">
        <v>14.32</v>
      </c>
      <c r="G4" s="3"/>
      <c r="H4">
        <v>15.44</v>
      </c>
      <c r="I4" s="3">
        <f>(Table9[[#This Row],[Jun]]-Table9[[#This Row],[Soph.]])/Table9[[#This Row],[Soph.]]</f>
        <v>0.07821229050279324</v>
      </c>
      <c r="K4" s="4"/>
      <c r="N4" s="3"/>
      <c r="O4">
        <v>11.74</v>
      </c>
      <c r="P4" s="3"/>
      <c r="R4" s="3"/>
      <c r="T4" s="4"/>
      <c r="W4" s="3"/>
      <c r="Y4" s="3"/>
      <c r="AA4" s="3"/>
      <c r="AC4" s="4"/>
      <c r="AG4">
        <v>44.2</v>
      </c>
      <c r="AH4" s="3"/>
      <c r="AI4">
        <v>51.32</v>
      </c>
      <c r="AJ4" s="3">
        <f>(Table9[[#This Row],[Jun   ]]-Table9[[#This Row],[Soph.15]])/Table9[[#This Row],[Soph.15]]</f>
        <v>0.16108597285067866</v>
      </c>
      <c r="AL4" s="4"/>
      <c r="AN4">
        <v>40.72</v>
      </c>
      <c r="AO4" s="3"/>
      <c r="AP4">
        <v>41.13</v>
      </c>
      <c r="AQ4" s="3">
        <f>(Table9[[#This Row],[Soph]]-Table9[[#This Row],[Fresh]])/Table9[[#This Row],[Fresh]]</f>
        <v>0.01006876227897848</v>
      </c>
      <c r="AR4">
        <v>47.14</v>
      </c>
      <c r="AS4" s="3">
        <f>(Table9[[#This Row],[Jun 2]]-Table9[[#This Row],[Soph]])/Table9[[#This Row],[Soph]]</f>
        <v>0.14612205203014825</v>
      </c>
      <c r="AU4" s="4"/>
      <c r="AZ4" s="3"/>
      <c r="BB4" s="3"/>
      <c r="BD4" s="3"/>
    </row>
    <row r="5" spans="1:56" ht="15">
      <c r="A5" t="s">
        <v>66</v>
      </c>
      <c r="B5">
        <v>2007</v>
      </c>
      <c r="E5" s="3"/>
      <c r="F5">
        <v>13.09</v>
      </c>
      <c r="G5" s="3"/>
      <c r="H5">
        <v>13.14</v>
      </c>
      <c r="I5" s="3">
        <f>(Table9[[#This Row],[Jun]]-Table9[[#This Row],[Soph.]])/Table9[[#This Row],[Soph.]]</f>
        <v>0.0038197097020626976</v>
      </c>
      <c r="K5" s="4"/>
      <c r="M5">
        <v>10.55</v>
      </c>
      <c r="N5" s="3"/>
      <c r="O5">
        <v>12.6</v>
      </c>
      <c r="P5" s="3">
        <f>(Table9[[#This Row],[Soph.5]]-Table9[[#This Row],[Fresh.4]])/Table9[[#This Row],[Fresh.4]]</f>
        <v>0.1943127962085307</v>
      </c>
      <c r="Q5">
        <v>13.34</v>
      </c>
      <c r="R5" s="3">
        <f>(Table9[[#This Row],[Jun ]]-Table9[[#This Row],[Soph.5]])/Table9[[#This Row],[Soph.5]]</f>
        <v>0.05873015873015875</v>
      </c>
      <c r="T5" s="4"/>
      <c r="W5" s="3"/>
      <c r="Y5" s="3"/>
      <c r="Z5">
        <v>11.78</v>
      </c>
      <c r="AA5" s="3"/>
      <c r="AC5" s="4"/>
      <c r="AG5">
        <v>43.01</v>
      </c>
      <c r="AH5" s="3"/>
      <c r="AI5">
        <v>42.54</v>
      </c>
      <c r="AJ5" s="3">
        <f>(Table9[[#This Row],[Jun   ]]-Table9[[#This Row],[Soph.15]])/Table9[[#This Row],[Soph.15]]</f>
        <v>-0.01092769123459658</v>
      </c>
      <c r="AK5">
        <v>42.29</v>
      </c>
      <c r="AL5" s="4">
        <f>(Table9[[#This Row],[Sen  ]]-Table9[[#This Row],[Jun   ]])/Table9[[#This Row],[Jun   ]]</f>
        <v>-0.005876821814762577</v>
      </c>
      <c r="AO5" s="3"/>
      <c r="AP5">
        <v>37.71</v>
      </c>
      <c r="AQ5" s="3"/>
      <c r="AS5" s="3"/>
      <c r="AU5" s="4"/>
      <c r="AW5">
        <v>42.31</v>
      </c>
      <c r="AY5">
        <v>44.65</v>
      </c>
      <c r="AZ5" s="3">
        <f>(Table9[[#This Row],[Soph.25]]-Table9[[#This Row],[Fresh.24]])/Table9[[#This Row],[Fresh.24]]</f>
        <v>0.05530607421413369</v>
      </c>
      <c r="BA5">
        <v>46.82</v>
      </c>
      <c r="BB5" s="3">
        <f>(Table9[[#This Row],[Jun  3]]-Table9[[#This Row],[Soph.25]])/Table9[[#This Row],[Soph.25]]</f>
        <v>0.04860022396416577</v>
      </c>
      <c r="BC5">
        <v>47.88</v>
      </c>
      <c r="BD5" s="3">
        <f>(Table9[[#This Row],[Sen   ]]-Table9[[#This Row],[Jun  3]])/Table9[[#This Row],[Jun  3]]</f>
        <v>0.022639897479709573</v>
      </c>
    </row>
    <row r="6" spans="1:56" ht="15">
      <c r="A6" t="s">
        <v>67</v>
      </c>
      <c r="B6">
        <v>2008</v>
      </c>
      <c r="D6">
        <v>11.65</v>
      </c>
      <c r="E6" s="3"/>
      <c r="F6">
        <v>15.21</v>
      </c>
      <c r="G6" s="3">
        <f>(Table9[[#This Row],[Soph.]]-Table9[[#This Row],[Fresh.]])/Table9[[#This Row],[Fresh.]]</f>
        <v>0.30557939914163096</v>
      </c>
      <c r="H6">
        <v>16.67</v>
      </c>
      <c r="I6" s="3">
        <f>(Table9[[#This Row],[Jun]]-Table9[[#This Row],[Soph.]])/Table9[[#This Row],[Soph.]]</f>
        <v>0.09598948060486527</v>
      </c>
      <c r="K6" s="4"/>
      <c r="M6">
        <v>11.79</v>
      </c>
      <c r="N6" s="3"/>
      <c r="O6">
        <v>12.62</v>
      </c>
      <c r="P6" s="3">
        <f>(Table9[[#This Row],[Soph.5]]-Table9[[#This Row],[Fresh.4]])/Table9[[#This Row],[Fresh.4]]</f>
        <v>0.07039864291772689</v>
      </c>
      <c r="Q6">
        <v>13.33</v>
      </c>
      <c r="R6" s="3">
        <f>(Table9[[#This Row],[Jun ]]-Table9[[#This Row],[Soph.5]])/Table9[[#This Row],[Soph.5]]</f>
        <v>0.05625990491283684</v>
      </c>
      <c r="T6" s="4"/>
      <c r="W6" s="3"/>
      <c r="X6">
        <v>13.74</v>
      </c>
      <c r="Y6" s="3"/>
      <c r="Z6">
        <v>13.45</v>
      </c>
      <c r="AA6" s="3">
        <f>(Table9[[#This Row],[Jun  ]]-Table9[[#This Row],[Soph.10]])/Table9[[#This Row],[Soph.10]]</f>
        <v>-0.02110625909752554</v>
      </c>
      <c r="AC6" s="4">
        <f>(Table9[[#This Row],[Jun  ]]-Table9[[#This Row],[Soph.10]])/Table9[[#This Row],[Soph.10]]</f>
        <v>-0.02110625909752554</v>
      </c>
      <c r="AE6">
        <v>43.83</v>
      </c>
      <c r="AG6">
        <v>44.29</v>
      </c>
      <c r="AH6" s="3">
        <f>(Table9[[#This Row],[Soph.15]]-Table9[[#This Row],[Fresh.14]])/Table9[[#This Row],[Fresh.14]]</f>
        <v>0.010495094684006409</v>
      </c>
      <c r="AI6">
        <v>51.1</v>
      </c>
      <c r="AJ6" s="3">
        <f>(Table9[[#This Row],[Jun   ]]-Table9[[#This Row],[Soph.15]])/Table9[[#This Row],[Soph.15]]</f>
        <v>0.15375931361481152</v>
      </c>
      <c r="AL6" s="4"/>
      <c r="AO6" s="3"/>
      <c r="AQ6" s="3"/>
      <c r="AS6" s="3"/>
      <c r="AU6" s="4"/>
      <c r="AZ6" s="3"/>
      <c r="BB6" s="3"/>
      <c r="BD6" s="3"/>
    </row>
    <row r="7" spans="1:56" ht="15">
      <c r="A7" t="s">
        <v>68</v>
      </c>
      <c r="B7">
        <v>2009</v>
      </c>
      <c r="E7" s="3"/>
      <c r="G7" s="3"/>
      <c r="I7" s="3"/>
      <c r="K7" s="4"/>
      <c r="N7" s="3"/>
      <c r="P7" s="3"/>
      <c r="R7" s="3"/>
      <c r="T7" s="4"/>
      <c r="W7" s="3"/>
      <c r="Y7" s="3"/>
      <c r="AA7" s="3"/>
      <c r="AC7" s="4"/>
      <c r="AH7" s="3"/>
      <c r="AJ7" s="3"/>
      <c r="AL7" s="4"/>
      <c r="AO7" s="3"/>
      <c r="AQ7" s="3"/>
      <c r="AS7" s="3"/>
      <c r="AU7" s="4"/>
      <c r="AW7">
        <v>43.56</v>
      </c>
      <c r="AY7">
        <v>43.51</v>
      </c>
      <c r="AZ7" s="3">
        <f>(Table9[[#This Row],[Soph.25]]-Table9[[#This Row],[Fresh.24]])/Table9[[#This Row],[Fresh.24]]</f>
        <v>-0.0011478420569330638</v>
      </c>
      <c r="BB7" s="3"/>
      <c r="BC7">
        <v>47</v>
      </c>
      <c r="BD7" s="3"/>
    </row>
    <row r="8" spans="1:56" ht="15">
      <c r="A8" t="s">
        <v>69</v>
      </c>
      <c r="B8">
        <v>2011</v>
      </c>
      <c r="D8">
        <v>10.47</v>
      </c>
      <c r="E8" s="3"/>
      <c r="F8">
        <v>10.24</v>
      </c>
      <c r="G8" s="3">
        <f>(Table9[[#This Row],[Soph.]]-Table9[[#This Row],[Fresh.]])/Table9[[#This Row],[Fresh.]]</f>
        <v>-0.021967526265520575</v>
      </c>
      <c r="H8">
        <v>13.38</v>
      </c>
      <c r="I8" s="3">
        <f>(Table9[[#This Row],[Jun]]-Table9[[#This Row],[Soph.]])/Table9[[#This Row],[Soph.]]</f>
        <v>0.30664062500000006</v>
      </c>
      <c r="K8" s="4"/>
      <c r="M8">
        <v>10.09</v>
      </c>
      <c r="N8" s="3"/>
      <c r="O8">
        <v>11.7</v>
      </c>
      <c r="P8" s="3">
        <f>(Table9[[#This Row],[Soph.5]]-Table9[[#This Row],[Fresh.4]])/Table9[[#This Row],[Fresh.4]]</f>
        <v>0.15956392467789884</v>
      </c>
      <c r="Q8">
        <v>11.11</v>
      </c>
      <c r="R8" s="3">
        <f>(Table9[[#This Row],[Jun ]]-Table9[[#This Row],[Soph.5]])/Table9[[#This Row],[Soph.5]]</f>
        <v>-0.05042735042735042</v>
      </c>
      <c r="S8">
        <v>11.18</v>
      </c>
      <c r="T8" s="4">
        <f>(Table9[[#This Row],[Sen ]]-Table9[[#This Row],[Jun ]])/Table9[[#This Row],[Jun ]]</f>
        <v>0.0063006300630063265</v>
      </c>
      <c r="W8" s="3"/>
      <c r="X8">
        <v>11.7</v>
      </c>
      <c r="Y8" s="3"/>
      <c r="Z8">
        <v>10.66</v>
      </c>
      <c r="AA8" s="3">
        <f>(Table9[[#This Row],[Jun  ]]-Table9[[#This Row],[Soph.10]])/Table9[[#This Row],[Soph.10]]</f>
        <v>-0.08888888888888882</v>
      </c>
      <c r="AC8" s="4">
        <f>(Table9[[#This Row],[Jun  ]]-Table9[[#This Row],[Soph.10]])/Table9[[#This Row],[Soph.10]]</f>
        <v>-0.08888888888888882</v>
      </c>
      <c r="AG8">
        <v>32.28</v>
      </c>
      <c r="AH8" s="3"/>
      <c r="AI8">
        <v>34.41</v>
      </c>
      <c r="AJ8" s="3">
        <f>(Table9[[#This Row],[Jun   ]]-Table9[[#This Row],[Soph.15]])/Table9[[#This Row],[Soph.15]]</f>
        <v>0.06598513011152402</v>
      </c>
      <c r="AK8">
        <v>39.96</v>
      </c>
      <c r="AL8" s="4">
        <f>(Table9[[#This Row],[Sen  ]]-Table9[[#This Row],[Jun   ]])/Table9[[#This Row],[Jun   ]]</f>
        <v>0.1612903225806453</v>
      </c>
      <c r="AO8" s="3"/>
      <c r="AP8">
        <v>28.38</v>
      </c>
      <c r="AQ8" s="3"/>
      <c r="AS8" s="3"/>
      <c r="AU8" s="4"/>
      <c r="AZ8" s="3"/>
      <c r="BA8">
        <v>31.58</v>
      </c>
      <c r="BB8" s="3"/>
      <c r="BC8">
        <v>26.12</v>
      </c>
      <c r="BD8" s="3">
        <f>(Table9[[#This Row],[Sen   ]]-Table9[[#This Row],[Jun  3]])/Table9[[#This Row],[Jun  3]]</f>
        <v>-0.1728942368587713</v>
      </c>
    </row>
    <row r="9" spans="1:56" ht="15">
      <c r="A9" t="s">
        <v>70</v>
      </c>
      <c r="B9">
        <v>2012</v>
      </c>
      <c r="D9">
        <v>12.25</v>
      </c>
      <c r="E9" s="3"/>
      <c r="F9">
        <v>12.26</v>
      </c>
      <c r="G9" s="3">
        <f>(Table9[[#This Row],[Soph.]]-Table9[[#This Row],[Fresh.]])/Table9[[#This Row],[Fresh.]]</f>
        <v>0.0008163265306122275</v>
      </c>
      <c r="H9">
        <v>14.1</v>
      </c>
      <c r="I9" s="3">
        <f>(Table9[[#This Row],[Jun]]-Table9[[#This Row],[Soph.]])/Table9[[#This Row],[Soph.]]</f>
        <v>0.1500815660685155</v>
      </c>
      <c r="J9">
        <v>12.4</v>
      </c>
      <c r="K9" s="4">
        <f>(Table9[[#This Row],[Sen.]]-Table9[[#This Row],[Jun]])/Table9[[#This Row],[Jun]]</f>
        <v>-0.12056737588652477</v>
      </c>
      <c r="M9">
        <v>12.15</v>
      </c>
      <c r="N9" s="3"/>
      <c r="P9" s="3"/>
      <c r="R9" s="3"/>
      <c r="T9" s="4"/>
      <c r="V9">
        <v>10.87</v>
      </c>
      <c r="W9" s="3"/>
      <c r="Y9" s="3"/>
      <c r="AA9" s="3"/>
      <c r="AC9" s="4"/>
      <c r="AE9">
        <v>38.92</v>
      </c>
      <c r="AG9">
        <v>40.05</v>
      </c>
      <c r="AH9" s="3">
        <f>(Table9[[#This Row],[Soph.15]]-Table9[[#This Row],[Fresh.14]])/Table9[[#This Row],[Fresh.14]]</f>
        <v>0.029033915724563087</v>
      </c>
      <c r="AI9">
        <v>43.39</v>
      </c>
      <c r="AJ9" s="3">
        <f>(Table9[[#This Row],[Jun   ]]-Table9[[#This Row],[Soph.15]])/Table9[[#This Row],[Soph.15]]</f>
        <v>0.08339575530586775</v>
      </c>
      <c r="AL9" s="4"/>
      <c r="AN9">
        <v>37.3</v>
      </c>
      <c r="AO9" s="3"/>
      <c r="AP9">
        <v>37.75</v>
      </c>
      <c r="AQ9" s="3">
        <f>(Table9[[#This Row],[Soph]]-Table9[[#This Row],[Fresh]])/Table9[[#This Row],[Fresh]]</f>
        <v>0.012064343163538951</v>
      </c>
      <c r="AR9">
        <v>37.1</v>
      </c>
      <c r="AS9" s="3">
        <f>(Table9[[#This Row],[Jun 2]]-Table9[[#This Row],[Soph]])/Table9[[#This Row],[Soph]]</f>
        <v>-0.017218543046357577</v>
      </c>
      <c r="AU9" s="4"/>
      <c r="AZ9" s="3"/>
      <c r="BB9" s="3"/>
      <c r="BD9" s="3"/>
    </row>
    <row r="10" spans="1:56" ht="15">
      <c r="A10" t="s">
        <v>71</v>
      </c>
      <c r="B10">
        <v>2013</v>
      </c>
      <c r="E10" s="3"/>
      <c r="F10">
        <v>12.38</v>
      </c>
      <c r="G10" s="3"/>
      <c r="H10">
        <v>13.16</v>
      </c>
      <c r="I10" s="3">
        <f>(Table9[[#This Row],[Jun]]-Table9[[#This Row],[Soph.]])/Table9[[#This Row],[Soph.]]</f>
        <v>0.06300484652665585</v>
      </c>
      <c r="K10" s="4"/>
      <c r="L10">
        <v>13.95</v>
      </c>
      <c r="M10">
        <v>13.62</v>
      </c>
      <c r="N10" s="3">
        <f>(Table9[[#This Row],[Fresh.4]]-Table9[[#This Row],[H.S.3]])/Table9[[#This Row],[H.S.3]]</f>
        <v>-0.02365591397849463</v>
      </c>
      <c r="O10">
        <v>14.42</v>
      </c>
      <c r="P10" s="3">
        <f>(Table9[[#This Row],[Soph.5]]-Table9[[#This Row],[Fresh.4]])/Table9[[#This Row],[Fresh.4]]</f>
        <v>0.05873715124816452</v>
      </c>
      <c r="Q10">
        <v>14.19</v>
      </c>
      <c r="R10" s="3">
        <f>(Table9[[#This Row],[Jun ]]-Table9[[#This Row],[Soph.5]])/Table9[[#This Row],[Soph.5]]</f>
        <v>-0.01595006934812763</v>
      </c>
      <c r="T10" s="4"/>
      <c r="U10">
        <v>13.96</v>
      </c>
      <c r="V10">
        <v>13.8</v>
      </c>
      <c r="W10" s="3">
        <f>(Table9[[#This Row],[Fresh.9]]-Table9[[#This Row],[H.S.8]])/Table9[[#This Row],[H.S.8]]</f>
        <v>-0.011461318051575941</v>
      </c>
      <c r="X10">
        <v>13.95</v>
      </c>
      <c r="Y10" s="3">
        <f>(Table9[[#This Row],[Soph.10]]-Table9[[#This Row],[Fresh.9]])/Table9[[#This Row],[Fresh.9]]</f>
        <v>0.0108695652173912</v>
      </c>
      <c r="Z10">
        <v>14.57</v>
      </c>
      <c r="AA10" s="3">
        <f>(Table9[[#This Row],[Jun  ]]-Table9[[#This Row],[Soph.10]])/Table9[[#This Row],[Soph.10]]</f>
        <v>0.044444444444444516</v>
      </c>
      <c r="AC10" s="4">
        <f>(Table9[[#This Row],[Jun  ]]-Table9[[#This Row],[Soph.10]])/Table9[[#This Row],[Soph.10]]</f>
        <v>0.044444444444444516</v>
      </c>
      <c r="AE10">
        <v>27.63</v>
      </c>
      <c r="AH10" s="3"/>
      <c r="AI10">
        <v>42.58</v>
      </c>
      <c r="AJ10" s="3"/>
      <c r="AL10" s="4"/>
      <c r="AN10">
        <v>37</v>
      </c>
      <c r="AO10" s="3"/>
      <c r="AP10">
        <v>36.8</v>
      </c>
      <c r="AQ10" s="3">
        <f>(Table9[[#This Row],[Soph]]-Table9[[#This Row],[Fresh]])/Table9[[#This Row],[Fresh]]</f>
        <v>-0.005405405405405482</v>
      </c>
      <c r="AR10">
        <v>37.98</v>
      </c>
      <c r="AS10" s="3">
        <f>(Table9[[#This Row],[Jun 2]]-Table9[[#This Row],[Soph]])/Table9[[#This Row],[Soph]]</f>
        <v>0.03206521739130434</v>
      </c>
      <c r="AU10" s="4"/>
      <c r="AZ10" s="3"/>
      <c r="BB10" s="3"/>
      <c r="BD10" s="3"/>
    </row>
    <row r="11" spans="1:56" ht="15">
      <c r="A11" t="s">
        <v>72</v>
      </c>
      <c r="B11">
        <v>2013</v>
      </c>
      <c r="E11" s="3"/>
      <c r="G11" s="3"/>
      <c r="H11">
        <v>13.91</v>
      </c>
      <c r="I11" s="3"/>
      <c r="J11">
        <v>14.59</v>
      </c>
      <c r="K11" s="4">
        <f>(Table9[[#This Row],[Sen.]]-Table9[[#This Row],[Jun]])/Table9[[#This Row],[Jun]]</f>
        <v>0.04888569374550681</v>
      </c>
      <c r="L11">
        <v>15.34</v>
      </c>
      <c r="M11">
        <v>13.39</v>
      </c>
      <c r="N11" s="3">
        <f>(Table9[[#This Row],[Fresh.4]]-Table9[[#This Row],[H.S.3]])/Table9[[#This Row],[H.S.3]]</f>
        <v>-0.12711864406779658</v>
      </c>
      <c r="O11">
        <v>15.38</v>
      </c>
      <c r="P11" s="3">
        <f>(Table9[[#This Row],[Soph.5]]-Table9[[#This Row],[Fresh.4]])/Table9[[#This Row],[Fresh.4]]</f>
        <v>0.1486183719193428</v>
      </c>
      <c r="Q11">
        <v>15.47</v>
      </c>
      <c r="R11" s="3">
        <f>(Table9[[#This Row],[Jun ]]-Table9[[#This Row],[Soph.5]])/Table9[[#This Row],[Soph.5]]</f>
        <v>0.005851755526657988</v>
      </c>
      <c r="S11">
        <v>16.55</v>
      </c>
      <c r="T11" s="4">
        <f>(Table9[[#This Row],[Sen ]]-Table9[[#This Row],[Jun ]])/Table9[[#This Row],[Jun ]]</f>
        <v>0.0698125404007757</v>
      </c>
      <c r="U11">
        <v>15.34</v>
      </c>
      <c r="V11">
        <v>13.88</v>
      </c>
      <c r="W11" s="3">
        <f>(Table9[[#This Row],[Fresh.9]]-Table9[[#This Row],[H.S.8]])/Table9[[#This Row],[H.S.8]]</f>
        <v>-0.09517601043024766</v>
      </c>
      <c r="X11">
        <v>15.04</v>
      </c>
      <c r="Y11" s="3">
        <f>(Table9[[#This Row],[Soph.10]]-Table9[[#This Row],[Fresh.9]])/Table9[[#This Row],[Fresh.9]]</f>
        <v>0.08357348703170017</v>
      </c>
      <c r="Z11">
        <v>15.61</v>
      </c>
      <c r="AA11" s="3">
        <f>(Table9[[#This Row],[Jun  ]]-Table9[[#This Row],[Soph.10]])/Table9[[#This Row],[Soph.10]]</f>
        <v>0.03789893617021279</v>
      </c>
      <c r="AB11">
        <v>16.14</v>
      </c>
      <c r="AC11" s="4">
        <f>(Table9[[#This Row],[Jun  ]]-Table9[[#This Row],[Soph.10]])/Table9[[#This Row],[Soph.10]]</f>
        <v>0.03789893617021279</v>
      </c>
      <c r="AG11">
        <v>30.04</v>
      </c>
      <c r="AH11" s="3"/>
      <c r="AI11">
        <v>42.6</v>
      </c>
      <c r="AJ11" s="3">
        <f>(Table9[[#This Row],[Jun   ]]-Table9[[#This Row],[Soph.15]])/Table9[[#This Row],[Soph.15]]</f>
        <v>0.4181091877496672</v>
      </c>
      <c r="AK11">
        <v>44.6</v>
      </c>
      <c r="AL11" s="4">
        <f>(Table9[[#This Row],[Sen  ]]-Table9[[#This Row],[Jun   ]])/Table9[[#This Row],[Jun   ]]</f>
        <v>0.046948356807511735</v>
      </c>
      <c r="AN11">
        <v>35</v>
      </c>
      <c r="AO11" s="3"/>
      <c r="AQ11" s="3"/>
      <c r="AS11" s="3"/>
      <c r="AU11" s="4"/>
      <c r="AZ11" s="3"/>
      <c r="BB11" s="3"/>
      <c r="BD11" s="3"/>
    </row>
    <row r="12" spans="1:56" ht="15">
      <c r="A12" t="s">
        <v>73</v>
      </c>
      <c r="B12">
        <v>2013</v>
      </c>
      <c r="E12" s="3"/>
      <c r="G12" s="3"/>
      <c r="I12" s="3"/>
      <c r="K12" s="4"/>
      <c r="N12" s="3"/>
      <c r="P12" s="3"/>
      <c r="R12" s="3"/>
      <c r="T12" s="4"/>
      <c r="W12" s="3"/>
      <c r="Y12" s="3"/>
      <c r="AA12" s="3"/>
      <c r="AC12" s="4"/>
      <c r="AH12" s="3"/>
      <c r="AJ12" s="3"/>
      <c r="AL12" s="4"/>
      <c r="AO12" s="3"/>
      <c r="AP12">
        <v>29.05</v>
      </c>
      <c r="AQ12" s="3"/>
      <c r="AS12" s="3"/>
      <c r="AU12" s="4"/>
      <c r="AY12">
        <v>34.08</v>
      </c>
      <c r="AZ12" s="3"/>
      <c r="BA12">
        <v>38.58</v>
      </c>
      <c r="BB12" s="3">
        <f>(Table9[[#This Row],[Jun  3]]-Table9[[#This Row],[Soph.25]])/Table9[[#This Row],[Soph.25]]</f>
        <v>0.13204225352112678</v>
      </c>
      <c r="BC12">
        <v>40.58</v>
      </c>
      <c r="BD12" s="3">
        <f>(Table9[[#This Row],[Sen   ]]-Table9[[#This Row],[Jun  3]])/Table9[[#This Row],[Jun  3]]</f>
        <v>0.05184033177812338</v>
      </c>
    </row>
    <row r="13" spans="1:56" ht="15">
      <c r="A13" t="s">
        <v>74</v>
      </c>
      <c r="B13">
        <v>2013</v>
      </c>
      <c r="E13" s="3"/>
      <c r="G13" s="3"/>
      <c r="I13" s="3"/>
      <c r="K13" s="4"/>
      <c r="N13" s="3"/>
      <c r="P13" s="3"/>
      <c r="R13" s="3"/>
      <c r="T13" s="4"/>
      <c r="W13" s="3"/>
      <c r="Y13" s="3"/>
      <c r="AA13" s="3"/>
      <c r="AC13" s="4"/>
      <c r="AH13" s="3"/>
      <c r="AJ13" s="3"/>
      <c r="AL13" s="4"/>
      <c r="AO13" s="3"/>
      <c r="AQ13" s="3"/>
      <c r="AS13" s="3"/>
      <c r="AU13" s="4"/>
      <c r="AW13">
        <v>39.28</v>
      </c>
      <c r="AY13">
        <v>38.73</v>
      </c>
      <c r="AZ13" s="3">
        <f>(Table9[[#This Row],[Soph.25]]-Table9[[#This Row],[Fresh.24]])/Table9[[#This Row],[Fresh.24]]</f>
        <v>-0.014002036659877908</v>
      </c>
      <c r="BB13" s="3"/>
      <c r="BC13">
        <v>43.55</v>
      </c>
      <c r="BD13" s="3"/>
    </row>
    <row r="14" spans="1:56" ht="15">
      <c r="A14" t="s">
        <v>75</v>
      </c>
      <c r="B14">
        <v>2014</v>
      </c>
      <c r="E14" s="3"/>
      <c r="G14" s="3"/>
      <c r="H14">
        <v>13.73</v>
      </c>
      <c r="I14" s="3"/>
      <c r="K14" s="4"/>
      <c r="L14">
        <v>12.62</v>
      </c>
      <c r="N14" s="3"/>
      <c r="O14">
        <v>11.81</v>
      </c>
      <c r="P14" s="3"/>
      <c r="Q14">
        <v>12.43</v>
      </c>
      <c r="R14" s="3">
        <f>(Table9[[#This Row],[Jun ]]-Table9[[#This Row],[Soph.5]])/Table9[[#This Row],[Soph.5]]</f>
        <v>0.05249788314987292</v>
      </c>
      <c r="T14" s="4"/>
      <c r="U14">
        <v>12.62</v>
      </c>
      <c r="W14" s="3"/>
      <c r="Y14" s="3"/>
      <c r="AA14" s="3"/>
      <c r="AC14" s="4"/>
      <c r="AH14" s="3"/>
      <c r="AJ14" s="3"/>
      <c r="AL14" s="4"/>
      <c r="AM14">
        <v>38.89</v>
      </c>
      <c r="AN14">
        <v>36.98</v>
      </c>
      <c r="AO14" s="3">
        <f>(Table9[[#This Row],[Fresh]]-Table9[[#This Row],[H.S.18]])/Table9[[#This Row],[H.S.18]]</f>
        <v>-0.049112882489071835</v>
      </c>
      <c r="AP14">
        <v>40.85</v>
      </c>
      <c r="AQ14" s="3">
        <f>(Table9[[#This Row],[Soph]]-Table9[[#This Row],[Fresh]])/Table9[[#This Row],[Fresh]]</f>
        <v>0.1046511627906978</v>
      </c>
      <c r="AR14">
        <v>41.49</v>
      </c>
      <c r="AS14" s="3">
        <f>(Table9[[#This Row],[Jun 2]]-Table9[[#This Row],[Soph]])/Table9[[#This Row],[Soph]]</f>
        <v>0.015667074663402707</v>
      </c>
      <c r="AU14" s="4"/>
      <c r="AW14">
        <v>40.4</v>
      </c>
      <c r="AY14">
        <v>47.91</v>
      </c>
      <c r="AZ14" s="3">
        <f>(Table9[[#This Row],[Soph.25]]-Table9[[#This Row],[Fresh.24]])/Table9[[#This Row],[Fresh.24]]</f>
        <v>0.18589108910891086</v>
      </c>
      <c r="BA14">
        <v>44.24</v>
      </c>
      <c r="BB14" s="3">
        <f>(Table9[[#This Row],[Jun  3]]-Table9[[#This Row],[Soph.25]])/Table9[[#This Row],[Soph.25]]</f>
        <v>-0.07660196201210592</v>
      </c>
      <c r="BD14" s="3"/>
    </row>
    <row r="15" spans="1:56" ht="15">
      <c r="A15" t="s">
        <v>76</v>
      </c>
      <c r="B15">
        <v>2015</v>
      </c>
      <c r="D15">
        <v>11.84</v>
      </c>
      <c r="E15" s="3"/>
      <c r="F15">
        <v>12.09</v>
      </c>
      <c r="G15" s="3">
        <f>(Table9[[#This Row],[Soph.]]-Table9[[#This Row],[Fresh.]])/Table9[[#This Row],[Fresh.]]</f>
        <v>0.021114864864864864</v>
      </c>
      <c r="H15">
        <v>14.55</v>
      </c>
      <c r="I15" s="3">
        <f>(Table9[[#This Row],[Jun]]-Table9[[#This Row],[Soph.]])/Table9[[#This Row],[Soph.]]</f>
        <v>0.20347394540942934</v>
      </c>
      <c r="J15">
        <v>15.86</v>
      </c>
      <c r="K15" s="4">
        <f>(Table9[[#This Row],[Sen.]]-Table9[[#This Row],[Jun]])/Table9[[#This Row],[Jun]]</f>
        <v>0.09003436426116829</v>
      </c>
      <c r="L15">
        <v>13.33</v>
      </c>
      <c r="M15">
        <v>11.15</v>
      </c>
      <c r="N15" s="3">
        <f>(Table9[[#This Row],[Fresh.4]]-Table9[[#This Row],[H.S.3]])/Table9[[#This Row],[H.S.3]]</f>
        <v>-0.1635408852213053</v>
      </c>
      <c r="P15" s="3"/>
      <c r="R15" s="3"/>
      <c r="S15">
        <v>13.97</v>
      </c>
      <c r="T15" s="4">
        <f>(Table9[[#This Row],[Sen ]]-Table9[[#This Row],[Fresh.4]])/Table9[[#This Row],[Fresh.4]]</f>
        <v>0.25291479820627805</v>
      </c>
      <c r="U15">
        <v>13.33</v>
      </c>
      <c r="V15">
        <v>10.38</v>
      </c>
      <c r="W15" s="3">
        <f>(Table9[[#This Row],[Fresh.9]]-Table9[[#This Row],[H.S.8]])/Table9[[#This Row],[H.S.8]]</f>
        <v>-0.22130532633158284</v>
      </c>
      <c r="Y15" s="3"/>
      <c r="AA15" s="3"/>
      <c r="AB15">
        <v>13.07</v>
      </c>
      <c r="AC15" s="4"/>
      <c r="AE15">
        <v>38.71</v>
      </c>
      <c r="AG15">
        <v>45.74</v>
      </c>
      <c r="AH15" s="3">
        <f>(Table9[[#This Row],[Soph.15]]-Table9[[#This Row],[Fresh.14]])/Table9[[#This Row],[Fresh.14]]</f>
        <v>0.18160681994316716</v>
      </c>
      <c r="AI15">
        <v>47.83</v>
      </c>
      <c r="AJ15" s="3">
        <f>(Table9[[#This Row],[Jun   ]]-Table9[[#This Row],[Soph.15]])/Table9[[#This Row],[Soph.15]]</f>
        <v>0.04569304766069078</v>
      </c>
      <c r="AK15">
        <v>56.15</v>
      </c>
      <c r="AL15" s="4">
        <f>(Table9[[#This Row],[Sen  ]]-Table9[[#This Row],[Jun   ]])/Table9[[#This Row],[Jun   ]]</f>
        <v>0.1739494041396613</v>
      </c>
      <c r="AM15">
        <v>34.18</v>
      </c>
      <c r="AO15" s="3"/>
      <c r="AQ15" s="3"/>
      <c r="AS15" s="3"/>
      <c r="AU15" s="4"/>
      <c r="AW15">
        <v>39.59</v>
      </c>
      <c r="AY15">
        <v>38.96</v>
      </c>
      <c r="AZ15" s="3">
        <f>(Table9[[#This Row],[Soph.25]]-Table9[[#This Row],[Fresh.24]])/Table9[[#This Row],[Fresh.24]]</f>
        <v>-0.01591310937105336</v>
      </c>
      <c r="BA15">
        <v>36.23</v>
      </c>
      <c r="BB15" s="3">
        <f>(Table9[[#This Row],[Jun  3]]-Table9[[#This Row],[Soph.25]])/Table9[[#This Row],[Soph.25]]</f>
        <v>-0.07007186858316232</v>
      </c>
      <c r="BC15">
        <v>41.31</v>
      </c>
      <c r="BD15" s="3">
        <f>(Table9[[#This Row],[Sen   ]]-Table9[[#This Row],[Jun  3]])/Table9[[#This Row],[Jun  3]]</f>
        <v>0.1402152911951423</v>
      </c>
    </row>
    <row r="16" spans="1:56" ht="15">
      <c r="A16" t="s">
        <v>77</v>
      </c>
      <c r="B16">
        <v>2016</v>
      </c>
      <c r="D16" t="s">
        <v>78</v>
      </c>
      <c r="E16" s="3"/>
      <c r="F16">
        <v>14.5</v>
      </c>
      <c r="G16" s="3"/>
      <c r="H16">
        <v>16.54</v>
      </c>
      <c r="I16" s="3">
        <f>(Table9[[#This Row],[Jun]]-Table9[[#This Row],[Soph.]])/Table9[[#This Row],[Soph.]]</f>
        <v>0.14068965517241375</v>
      </c>
      <c r="J16">
        <v>17.9</v>
      </c>
      <c r="K16" s="4">
        <f>(Table9[[#This Row],[Sen.]]-Table9[[#This Row],[Jun]])/Table9[[#This Row],[Jun]]</f>
        <v>0.08222490931076176</v>
      </c>
      <c r="L16">
        <v>15.04</v>
      </c>
      <c r="M16">
        <v>13.2</v>
      </c>
      <c r="N16" s="3">
        <f>(Table9[[#This Row],[Fresh.4]]-Table9[[#This Row],[H.S.3]])/Table9[[#This Row],[H.S.3]]</f>
        <v>-0.12234042553191489</v>
      </c>
      <c r="O16">
        <v>13.24</v>
      </c>
      <c r="P16" s="3">
        <f>(Table9[[#This Row],[Soph.5]]-Table9[[#This Row],[Fresh.4]])/Table9[[#This Row],[Fresh.4]]</f>
        <v>0.0030303030303031006</v>
      </c>
      <c r="R16" s="3"/>
      <c r="S16">
        <v>13.55</v>
      </c>
      <c r="T16" s="4"/>
      <c r="U16">
        <v>15.04</v>
      </c>
      <c r="V16">
        <v>12.63</v>
      </c>
      <c r="W16" s="3">
        <f>(Table9[[#This Row],[Fresh.9]]-Table9[[#This Row],[H.S.8]])/Table9[[#This Row],[H.S.8]]</f>
        <v>-0.16023936170212755</v>
      </c>
      <c r="X16">
        <v>12.72</v>
      </c>
      <c r="Y16" s="3">
        <f>(Table9[[#This Row],[Soph.10]]-Table9[[#This Row],[Fresh.9]])/Table9[[#This Row],[Fresh.9]]</f>
        <v>0.007125890736342031</v>
      </c>
      <c r="Z16">
        <v>12.92</v>
      </c>
      <c r="AA16" s="3">
        <f>(Table9[[#This Row],[Jun  ]]-Table9[[#This Row],[Soph.10]])/Table9[[#This Row],[Soph.10]]</f>
        <v>0.015723270440251517</v>
      </c>
      <c r="AB16">
        <v>13.63</v>
      </c>
      <c r="AC16" s="4">
        <f>(Table9[[#This Row],[Jun  ]]-Table9[[#This Row],[Soph.10]])/Table9[[#This Row],[Soph.10]]</f>
        <v>0.015723270440251517</v>
      </c>
      <c r="AG16">
        <v>46.11</v>
      </c>
      <c r="AH16" s="3"/>
      <c r="AI16">
        <v>53.15</v>
      </c>
      <c r="AJ16" s="3">
        <f>(Table9[[#This Row],[Jun   ]]-Table9[[#This Row],[Soph.15]])/Table9[[#This Row],[Soph.15]]</f>
        <v>0.15267837779223595</v>
      </c>
      <c r="AK16">
        <v>54.33</v>
      </c>
      <c r="AL16" s="4">
        <f>(Table9[[#This Row],[Sen  ]]-Table9[[#This Row],[Jun   ]])/Table9[[#This Row],[Jun   ]]</f>
        <v>0.022201317027281276</v>
      </c>
      <c r="AM16">
        <v>46.79</v>
      </c>
      <c r="AN16">
        <v>41.27</v>
      </c>
      <c r="AO16" s="3">
        <f>(Table9[[#This Row],[Fresh]]-Table9[[#This Row],[H.S.18]])/Table9[[#This Row],[H.S.18]]</f>
        <v>-0.11797392605257526</v>
      </c>
      <c r="AP16">
        <v>40.9</v>
      </c>
      <c r="AQ16" s="3">
        <f>(Table9[[#This Row],[Soph]]-Table9[[#This Row],[Fresh]])/Table9[[#This Row],[Fresh]]</f>
        <v>-0.008965350133268827</v>
      </c>
      <c r="AR16">
        <v>43.11</v>
      </c>
      <c r="AS16" s="3">
        <f>(Table9[[#This Row],[Jun 2]]-Table9[[#This Row],[Soph]])/Table9[[#This Row],[Soph]]</f>
        <v>0.05403422982885088</v>
      </c>
      <c r="AT16">
        <v>45.71</v>
      </c>
      <c r="AU16" s="4">
        <f>(Table9[[#This Row],[Sen  2]]-Table9[[#This Row],[Jun 2]])/Table9[[#This Row],[Jun 2]]</f>
        <v>0.060310832753421514</v>
      </c>
      <c r="AZ16" s="3"/>
      <c r="BA16">
        <v>43.78</v>
      </c>
      <c r="BB16" s="3"/>
      <c r="BD16" s="3"/>
    </row>
    <row r="17" spans="1:56" ht="15">
      <c r="A17" t="s">
        <v>79</v>
      </c>
      <c r="B17">
        <v>2016</v>
      </c>
      <c r="E17" s="3"/>
      <c r="G17" s="3"/>
      <c r="I17" s="3"/>
      <c r="K17" s="4"/>
      <c r="L17" t="s">
        <v>80</v>
      </c>
      <c r="N17" s="3"/>
      <c r="O17">
        <v>14.6</v>
      </c>
      <c r="P17" s="3"/>
      <c r="Q17">
        <v>14.72</v>
      </c>
      <c r="R17" s="3"/>
      <c r="T17" s="4">
        <f>(Table9[[#This Row],[Sen ]]-Table9[[#This Row],[Jun ]])/Table9[[#This Row],[Jun ]]</f>
        <v>-1</v>
      </c>
      <c r="U17" t="s">
        <v>80</v>
      </c>
      <c r="W17" s="3"/>
      <c r="X17">
        <v>10.51</v>
      </c>
      <c r="Y17" s="3"/>
      <c r="Z17">
        <v>14.02</v>
      </c>
      <c r="AA17" s="3">
        <f>(Table9[[#This Row],[Jun  ]]-Table9[[#This Row],[Soph.10]])/Table9[[#This Row],[Soph.10]]</f>
        <v>0.3339676498572788</v>
      </c>
      <c r="AB17">
        <v>14.42</v>
      </c>
      <c r="AC17" s="4">
        <f>(Table9[[#This Row],[Jun  ]]-Table9[[#This Row],[Soph.10]])/Table9[[#This Row],[Soph.10]]</f>
        <v>0.3339676498572788</v>
      </c>
      <c r="AH17" s="3"/>
      <c r="AJ17" s="3"/>
      <c r="AL17" s="4"/>
      <c r="AO17" s="3"/>
      <c r="AQ17" s="3"/>
      <c r="AS17" s="3"/>
      <c r="AU17" s="4"/>
      <c r="AZ17" s="3"/>
      <c r="BB17" s="3"/>
      <c r="BD17" s="3"/>
    </row>
    <row r="18" spans="1:56" ht="15">
      <c r="A18" t="s">
        <v>81</v>
      </c>
      <c r="B18">
        <v>2016</v>
      </c>
      <c r="E18" s="3"/>
      <c r="G18" s="3"/>
      <c r="I18" s="3"/>
      <c r="K18" s="4"/>
      <c r="L18">
        <v>10.06</v>
      </c>
      <c r="M18">
        <v>9.88</v>
      </c>
      <c r="N18" s="3">
        <f>(Table9[[#This Row],[Fresh.4]]-Table9[[#This Row],[H.S.3]])/Table9[[#This Row],[H.S.3]]</f>
        <v>-0.01789264413518884</v>
      </c>
      <c r="O18">
        <v>9.49</v>
      </c>
      <c r="P18" s="3">
        <f>(Table9[[#This Row],[Soph.5]]-Table9[[#This Row],[Fresh.4]])/Table9[[#This Row],[Fresh.4]]</f>
        <v>-0.03947368421052637</v>
      </c>
      <c r="Q18">
        <v>8.61</v>
      </c>
      <c r="R18" s="3">
        <f>(Table9[[#This Row],[Jun ]]-Table9[[#This Row],[Soph.5]])/Table9[[#This Row],[Soph.5]]</f>
        <v>-0.09272918861959965</v>
      </c>
      <c r="T18" s="4"/>
      <c r="U18">
        <v>10.06</v>
      </c>
      <c r="V18">
        <v>8.21</v>
      </c>
      <c r="W18" s="3">
        <f>(Table9[[#This Row],[Fresh.9]]-Table9[[#This Row],[H.S.8]])/Table9[[#This Row],[H.S.8]]</f>
        <v>-0.18389662027832998</v>
      </c>
      <c r="X18">
        <v>9.12</v>
      </c>
      <c r="Y18" s="3">
        <f>(Table9[[#This Row],[Soph.10]]-Table9[[#This Row],[Fresh.9]])/Table9[[#This Row],[Fresh.9]]</f>
        <v>0.11084043848964656</v>
      </c>
      <c r="AA18" s="3"/>
      <c r="AC18" s="4"/>
      <c r="AH18" s="3"/>
      <c r="AJ18" s="3"/>
      <c r="AL18" s="4"/>
      <c r="AM18">
        <v>31.45</v>
      </c>
      <c r="AN18">
        <v>27.53</v>
      </c>
      <c r="AO18" s="3">
        <f>(Table9[[#This Row],[Fresh]]-Table9[[#This Row],[H.S.18]])/Table9[[#This Row],[H.S.18]]</f>
        <v>-0.12464228934817165</v>
      </c>
      <c r="AP18">
        <v>28.74</v>
      </c>
      <c r="AQ18" s="3">
        <f>(Table9[[#This Row],[Soph]]-Table9[[#This Row],[Fresh]])/Table9[[#This Row],[Fresh]]</f>
        <v>0.04395205230657455</v>
      </c>
      <c r="AR18">
        <v>29.05</v>
      </c>
      <c r="AS18" s="3">
        <f>(Table9[[#This Row],[Jun 2]]-Table9[[#This Row],[Soph]])/Table9[[#This Row],[Soph]]</f>
        <v>0.010786360473208152</v>
      </c>
      <c r="AU18" s="4"/>
      <c r="AZ18" s="3"/>
      <c r="BB18" s="3"/>
      <c r="BD18" s="3"/>
    </row>
    <row r="19" spans="1:56" ht="15">
      <c r="A19" t="s">
        <v>82</v>
      </c>
      <c r="B19">
        <v>2016</v>
      </c>
      <c r="E19" s="3"/>
      <c r="G19" s="3"/>
      <c r="I19" s="3"/>
      <c r="K19" s="4"/>
      <c r="L19">
        <v>12.93</v>
      </c>
      <c r="M19">
        <v>11.65</v>
      </c>
      <c r="N19" s="3">
        <f>(Table9[[#This Row],[Fresh.4]]-Table9[[#This Row],[H.S.3]])/Table9[[#This Row],[H.S.3]]</f>
        <v>-0.0989945862335653</v>
      </c>
      <c r="O19">
        <v>12.05</v>
      </c>
      <c r="P19" s="3">
        <f>(Table9[[#This Row],[Soph.5]]-Table9[[#This Row],[Fresh.4]])/Table9[[#This Row],[Fresh.4]]</f>
        <v>0.03433476394849788</v>
      </c>
      <c r="R19" s="3"/>
      <c r="T19" s="4"/>
      <c r="U19">
        <v>12.93</v>
      </c>
      <c r="V19">
        <v>11.31</v>
      </c>
      <c r="W19" s="3">
        <f>(Table9[[#This Row],[Fresh.9]]-Table9[[#This Row],[H.S.8]])/Table9[[#This Row],[H.S.8]]</f>
        <v>-0.1252900232018561</v>
      </c>
      <c r="X19">
        <v>11.46</v>
      </c>
      <c r="Y19" s="3">
        <f>(Table9[[#This Row],[Soph.10]]-Table9[[#This Row],[Fresh.9]])/Table9[[#This Row],[Fresh.9]]</f>
        <v>0.013262599469496051</v>
      </c>
      <c r="AA19" s="3"/>
      <c r="AC19" s="4"/>
      <c r="AH19" s="3"/>
      <c r="AJ19" s="3"/>
      <c r="AL19" s="4"/>
      <c r="AM19">
        <v>41.07</v>
      </c>
      <c r="AN19">
        <v>35.07</v>
      </c>
      <c r="AO19" s="3">
        <f>(Table9[[#This Row],[Fresh]]-Table9[[#This Row],[H.S.18]])/Table9[[#This Row],[H.S.18]]</f>
        <v>-0.14609203798392986</v>
      </c>
      <c r="AP19">
        <v>34.48</v>
      </c>
      <c r="AQ19" s="3">
        <f>(Table9[[#This Row],[Soph]]-Table9[[#This Row],[Fresh]])/Table9[[#This Row],[Fresh]]</f>
        <v>-0.01682349586541213</v>
      </c>
      <c r="AS19" s="3"/>
      <c r="AU19" s="4"/>
      <c r="AZ19" s="3"/>
      <c r="BB19" s="3"/>
      <c r="BD19" s="3"/>
    </row>
    <row r="20" spans="1:56" ht="15">
      <c r="A20" t="s">
        <v>83</v>
      </c>
      <c r="B20">
        <v>2017</v>
      </c>
      <c r="C20">
        <v>17.53</v>
      </c>
      <c r="D20">
        <v>14.59</v>
      </c>
      <c r="E20" s="3">
        <f>(Table9[[#This Row],[Fresh.]]-Table9[[#This Row],[H.S.]])/Table9[[#This Row],[H.S.]]</f>
        <v>-0.16771249286936687</v>
      </c>
      <c r="F20">
        <v>16.36</v>
      </c>
      <c r="G20" s="3">
        <f>(Table9[[#This Row],[Soph.]]-Table9[[#This Row],[Fresh.]])/Table9[[#This Row],[Fresh.]]</f>
        <v>0.12131596984235775</v>
      </c>
      <c r="H20">
        <v>17.42</v>
      </c>
      <c r="I20" s="3">
        <f>(Table9[[#This Row],[Jun]]-Table9[[#This Row],[Soph.]])/Table9[[#This Row],[Soph.]]</f>
        <v>0.06479217603911995</v>
      </c>
      <c r="J20">
        <v>16.68</v>
      </c>
      <c r="K20" s="4">
        <f>(Table9[[#This Row],[Sen.]]-Table9[[#This Row],[Jun]])/Table9[[#This Row],[Jun]]</f>
        <v>-0.042479908151550054</v>
      </c>
      <c r="L20">
        <v>13.73</v>
      </c>
      <c r="M20">
        <v>12.66</v>
      </c>
      <c r="N20" s="3">
        <f>(Table9[[#This Row],[Fresh.4]]-Table9[[#This Row],[H.S.3]])/Table9[[#This Row],[H.S.3]]</f>
        <v>-0.07793153678077205</v>
      </c>
      <c r="O20">
        <v>11.92</v>
      </c>
      <c r="P20" s="3">
        <f>(Table9[[#This Row],[Soph.5]]-Table9[[#This Row],[Fresh.4]])/Table9[[#This Row],[Fresh.4]]</f>
        <v>-0.058451816745655624</v>
      </c>
      <c r="R20" s="3"/>
      <c r="T20" s="4"/>
      <c r="U20">
        <v>13.73</v>
      </c>
      <c r="V20">
        <v>12.7</v>
      </c>
      <c r="W20" s="3">
        <f>(Table9[[#This Row],[Fresh.9]]-Table9[[#This Row],[H.S.8]])/Table9[[#This Row],[H.S.8]]</f>
        <v>-0.07501820830298624</v>
      </c>
      <c r="Y20" s="3"/>
      <c r="AA20" s="3"/>
      <c r="AC20" s="4"/>
      <c r="AE20">
        <v>42.23</v>
      </c>
      <c r="AG20">
        <v>47.46</v>
      </c>
      <c r="AH20" s="3">
        <f>(Table9[[#This Row],[Soph.15]]-Table9[[#This Row],[Fresh.14]])/Table9[[#This Row],[Fresh.14]]</f>
        <v>0.12384560738811282</v>
      </c>
      <c r="AI20">
        <v>48.87</v>
      </c>
      <c r="AJ20" s="3">
        <f>(Table9[[#This Row],[Jun   ]]-Table9[[#This Row],[Soph.15]])/Table9[[#This Row],[Soph.15]]</f>
        <v>0.029709228824273</v>
      </c>
      <c r="AK20">
        <v>47.82</v>
      </c>
      <c r="AL20" s="4">
        <f>(Table9[[#This Row],[Sen  ]]-Table9[[#This Row],[Jun   ]])/Table9[[#This Row],[Jun   ]]</f>
        <v>-0.02148557397176176</v>
      </c>
      <c r="AN20">
        <v>38.67</v>
      </c>
      <c r="AO20" s="3"/>
      <c r="AP20">
        <v>41.79</v>
      </c>
      <c r="AQ20" s="3">
        <f>(Table9[[#This Row],[Soph]]-Table9[[#This Row],[Fresh]])/Table9[[#This Row],[Fresh]]</f>
        <v>0.08068269976726138</v>
      </c>
      <c r="AR20">
        <v>39.9</v>
      </c>
      <c r="AS20" s="3">
        <f>(Table9[[#This Row],[Jun 2]]-Table9[[#This Row],[Soph]])/Table9[[#This Row],[Soph]]</f>
        <v>-0.04522613065326635</v>
      </c>
      <c r="AT20">
        <v>38.92</v>
      </c>
      <c r="AU20" s="4">
        <f>(Table9[[#This Row],[Sen  2]]-Table9[[#This Row],[Jun 2]])/Table9[[#This Row],[Jun 2]]</f>
        <v>-0.024561403508771854</v>
      </c>
      <c r="AY20">
        <v>34.18</v>
      </c>
      <c r="AZ20" s="3"/>
      <c r="BB20" s="3"/>
      <c r="BD20" s="3"/>
    </row>
    <row r="21" spans="1:56" ht="15">
      <c r="A21" t="s">
        <v>84</v>
      </c>
      <c r="B21">
        <v>2017</v>
      </c>
      <c r="E21" s="3"/>
      <c r="G21" s="3"/>
      <c r="I21" s="3"/>
      <c r="J21">
        <v>11.04</v>
      </c>
      <c r="K21" s="4"/>
      <c r="L21">
        <v>15.16</v>
      </c>
      <c r="M21">
        <v>12.89</v>
      </c>
      <c r="N21" s="3">
        <f>(Table9[[#This Row],[Fresh.4]]-Table9[[#This Row],[H.S.3]])/Table9[[#This Row],[H.S.3]]</f>
        <v>-0.1497361477572559</v>
      </c>
      <c r="O21">
        <v>13.4</v>
      </c>
      <c r="P21" s="3">
        <f>(Table9[[#This Row],[Soph.5]]-Table9[[#This Row],[Fresh.4]])/Table9[[#This Row],[Fresh.4]]</f>
        <v>0.03956555469356088</v>
      </c>
      <c r="Q21">
        <v>13.98</v>
      </c>
      <c r="R21" s="3">
        <f>(Table9[[#This Row],[Jun ]]-Table9[[#This Row],[Soph.5]])/Table9[[#This Row],[Soph.5]]</f>
        <v>0.04328358208955224</v>
      </c>
      <c r="S21">
        <v>14.01</v>
      </c>
      <c r="T21" s="4">
        <f>(Table9[[#This Row],[Sen ]]-Table9[[#This Row],[Jun ]])/Table9[[#This Row],[Jun ]]</f>
        <v>0.00214592274678107</v>
      </c>
      <c r="U21">
        <v>15.16</v>
      </c>
      <c r="V21">
        <v>13.02</v>
      </c>
      <c r="W21" s="3">
        <f>(Table9[[#This Row],[Fresh.9]]-Table9[[#This Row],[H.S.8]])/Table9[[#This Row],[H.S.8]]</f>
        <v>-0.14116094986807393</v>
      </c>
      <c r="X21">
        <v>13.64</v>
      </c>
      <c r="Y21" s="3">
        <f>(Table9[[#This Row],[Soph.10]]-Table9[[#This Row],[Fresh.9]])/Table9[[#This Row],[Fresh.9]]</f>
        <v>0.0476190476190477</v>
      </c>
      <c r="Z21">
        <v>12.89</v>
      </c>
      <c r="AA21" s="3">
        <f>(Table9[[#This Row],[Jun  ]]-Table9[[#This Row],[Soph.10]])/Table9[[#This Row],[Soph.10]]</f>
        <v>-0.05498533724340176</v>
      </c>
      <c r="AB21">
        <v>13.71</v>
      </c>
      <c r="AC21" s="4">
        <f>(Table9[[#This Row],[Jun  ]]-Table9[[#This Row],[Soph.10]])/Table9[[#This Row],[Soph.10]]</f>
        <v>-0.05498533724340176</v>
      </c>
      <c r="AH21" s="3"/>
      <c r="AJ21" s="3"/>
      <c r="AK21">
        <v>33.52</v>
      </c>
      <c r="AL21" s="4"/>
      <c r="AO21" s="3"/>
      <c r="AP21">
        <v>30.64</v>
      </c>
      <c r="AQ21" s="3"/>
      <c r="AR21">
        <v>32.01</v>
      </c>
      <c r="AS21" s="3"/>
      <c r="AU21" s="4"/>
      <c r="AZ21" s="3"/>
      <c r="BB21" s="3"/>
      <c r="BD21" s="3"/>
    </row>
    <row r="22" spans="1:56" ht="15">
      <c r="A22" t="s">
        <v>85</v>
      </c>
      <c r="B22">
        <v>2018</v>
      </c>
      <c r="D22">
        <v>10.97</v>
      </c>
      <c r="E22" s="3"/>
      <c r="F22">
        <v>11.23</v>
      </c>
      <c r="G22" s="3">
        <f>(Table9[[#This Row],[Soph.]]-Table9[[#This Row],[Fresh.]])/Table9[[#This Row],[Fresh.]]</f>
        <v>0.023701002734731063</v>
      </c>
      <c r="H22">
        <v>11.97</v>
      </c>
      <c r="I22" s="3">
        <f>(Table9[[#This Row],[Jun]]-Table9[[#This Row],[Soph.]])/Table9[[#This Row],[Soph.]]</f>
        <v>0.06589492430988425</v>
      </c>
      <c r="J22">
        <v>12.15</v>
      </c>
      <c r="K22" s="4">
        <f>(Table9[[#This Row],[Sen.]]-Table9[[#This Row],[Jun]])/Table9[[#This Row],[Jun]]</f>
        <v>0.015037593984962381</v>
      </c>
      <c r="L22" t="s">
        <v>80</v>
      </c>
      <c r="N22" s="3"/>
      <c r="P22" s="3"/>
      <c r="R22" s="3"/>
      <c r="T22" s="4"/>
      <c r="U22" t="s">
        <v>80</v>
      </c>
      <c r="W22" s="3"/>
      <c r="Y22" s="3"/>
      <c r="AA22" s="3"/>
      <c r="AC22" s="4"/>
      <c r="AG22">
        <v>30.98</v>
      </c>
      <c r="AH22" s="3"/>
      <c r="AI22">
        <v>36.77</v>
      </c>
      <c r="AJ22" s="3">
        <f>(Table9[[#This Row],[Jun   ]]-Table9[[#This Row],[Soph.15]])/Table9[[#This Row],[Soph.15]]</f>
        <v>0.18689477081988387</v>
      </c>
      <c r="AK22">
        <v>33.8</v>
      </c>
      <c r="AL22" s="4">
        <f>(Table9[[#This Row],[Sen  ]]-Table9[[#This Row],[Jun   ]])/Table9[[#This Row],[Jun   ]]</f>
        <v>-0.080772368778896</v>
      </c>
      <c r="AM22">
        <v>34.44</v>
      </c>
      <c r="AO22" s="3"/>
      <c r="AP22">
        <v>30.07</v>
      </c>
      <c r="AQ22" s="3">
        <f>(Table9[[#This Row],[Soph]]-Table9[[#This Row],[H.S.18]])/Table9[[#This Row],[H.S.18]]</f>
        <v>-0.12688734030197438</v>
      </c>
      <c r="AR22">
        <v>32.05</v>
      </c>
      <c r="AS22" s="3">
        <f>(Table9[[#This Row],[Jun 2]]-Table9[[#This Row],[Soph]])/Table9[[#This Row],[Soph]]</f>
        <v>0.0658463584968406</v>
      </c>
      <c r="AU22" s="4">
        <f>(Table9[[#This Row],[Sen  2]]-Table9[[#This Row],[Jun 2]])/Table9[[#This Row],[Jun 2]]</f>
        <v>-1</v>
      </c>
      <c r="AW22">
        <v>41.35</v>
      </c>
      <c r="AY22">
        <v>41.22</v>
      </c>
      <c r="AZ22" s="3">
        <f>(Table9[[#This Row],[Soph.25]]-Table9[[#This Row],[Fresh.24]])/Table9[[#This Row],[Fresh.24]]</f>
        <v>-0.003143893591293895</v>
      </c>
      <c r="BA22">
        <v>44.11</v>
      </c>
      <c r="BB22" s="3">
        <f>(Table9[[#This Row],[Jun  3]]-Table9[[#This Row],[Soph.25]])/Table9[[#This Row],[Soph.25]]</f>
        <v>0.07011159631246969</v>
      </c>
      <c r="BC22">
        <v>41.6</v>
      </c>
      <c r="BD22" s="3">
        <f>(Table9[[#This Row],[Sen   ]]-Table9[[#This Row],[Jun  3]])/Table9[[#This Row],[Jun  3]]</f>
        <v>-0.05690319655406933</v>
      </c>
    </row>
    <row r="23" spans="1:56" ht="15">
      <c r="A23" t="s">
        <v>86</v>
      </c>
      <c r="B23">
        <v>2018</v>
      </c>
      <c r="D23">
        <v>14.74</v>
      </c>
      <c r="E23" s="3"/>
      <c r="G23" s="3">
        <f>(Table9[[#This Row],[Soph.]]-Table9[[#This Row],[Fresh.]])/Table9[[#This Row],[Fresh.]]</f>
        <v>-1</v>
      </c>
      <c r="I23" s="3" t="e">
        <f>(Table9[[#This Row],[Jun]]-Table9[[#This Row],[Soph.]])/Table9[[#This Row],[Soph.]]</f>
        <v>#DIV/0!</v>
      </c>
      <c r="K23" s="4" t="e">
        <f>(Table9[[#This Row],[Sen.]]-Table9[[#This Row],[Jun]])/Table9[[#This Row],[Jun]]</f>
        <v>#DIV/0!</v>
      </c>
      <c r="L23">
        <v>12.93</v>
      </c>
      <c r="M23">
        <v>14.28</v>
      </c>
      <c r="N23" s="3">
        <f>(Table9[[#This Row],[Fresh.4]]-Table9[[#This Row],[H.S.3]])/Table9[[#This Row],[H.S.3]]</f>
        <v>0.10440835266821342</v>
      </c>
      <c r="P23" s="3">
        <f>(Table9[[#This Row],[Soph.5]]-Table9[[#This Row],[Fresh.4]])/Table9[[#This Row],[Fresh.4]]</f>
        <v>-1</v>
      </c>
      <c r="R23" s="3" t="e">
        <f>(Table9[[#This Row],[Jun ]]-Table9[[#This Row],[Soph.5]])/Table9[[#This Row],[Soph.5]]</f>
        <v>#DIV/0!</v>
      </c>
      <c r="T23" s="4" t="e">
        <f>(Table9[[#This Row],[Sen ]]-Table9[[#This Row],[Jun ]])/Table9[[#This Row],[Jun ]]</f>
        <v>#DIV/0!</v>
      </c>
      <c r="U23">
        <v>12.93</v>
      </c>
      <c r="V23">
        <v>14.03</v>
      </c>
      <c r="W23" s="3">
        <f>(Table9[[#This Row],[Fresh.9]]-Table9[[#This Row],[H.S.8]])/Table9[[#This Row],[H.S.8]]</f>
        <v>0.0850734725444702</v>
      </c>
      <c r="Y23" s="3">
        <f>(Table9[[#This Row],[Soph.10]]-Table9[[#This Row],[Fresh.9]])/Table9[[#This Row],[Fresh.9]]</f>
        <v>-1</v>
      </c>
      <c r="AA23" s="3" t="e">
        <f>(Table9[[#This Row],[Jun  ]]-Table9[[#This Row],[Soph.10]])/Table9[[#This Row],[Soph.10]]</f>
        <v>#DIV/0!</v>
      </c>
      <c r="AC23" s="4" t="e">
        <f>(Table9[[#This Row],[Jun  ]]-Table9[[#This Row],[Soph.10]])/Table9[[#This Row],[Soph.10]]</f>
        <v>#DIV/0!</v>
      </c>
      <c r="AE23">
        <v>42.12</v>
      </c>
      <c r="AH23" s="3">
        <f>(Table9[[#This Row],[Soph.15]]-Table9[[#This Row],[Fresh.14]])/Table9[[#This Row],[Fresh.14]]</f>
        <v>-1</v>
      </c>
      <c r="AJ23" s="3" t="e">
        <f>(Table9[[#This Row],[Jun   ]]-Table9[[#This Row],[Soph.15]])/Table9[[#This Row],[Soph.15]]</f>
        <v>#DIV/0!</v>
      </c>
      <c r="AL23" s="4" t="e">
        <f>(Table9[[#This Row],[Sen  ]]-Table9[[#This Row],[Jun   ]])/Table9[[#This Row],[Jun   ]]</f>
        <v>#DIV/0!</v>
      </c>
      <c r="AM23">
        <v>44.68</v>
      </c>
      <c r="AN23">
        <v>41.46</v>
      </c>
      <c r="AO23" s="3">
        <f>(Table9[[#This Row],[Fresh]]-Table9[[#This Row],[H.S.18]])/Table9[[#This Row],[H.S.18]]</f>
        <v>-0.07206803939122647</v>
      </c>
      <c r="AQ23" s="3">
        <f>(Table9[[#This Row],[Soph]]-Table9[[#This Row],[Fresh]])/Table9[[#This Row],[Fresh]]</f>
        <v>-1</v>
      </c>
      <c r="AS23" s="3" t="e">
        <f>(Table9[[#This Row],[Jun 2]]-Table9[[#This Row],[Soph]])/Table9[[#This Row],[Soph]]</f>
        <v>#DIV/0!</v>
      </c>
      <c r="AU23" s="4" t="e">
        <f>(Table9[[#This Row],[Sen  2]]-Table9[[#This Row],[Jun 2]])/Table9[[#This Row],[Jun 2]]</f>
        <v>#DIV/0!</v>
      </c>
      <c r="AZ23" s="3"/>
      <c r="BB23" s="3"/>
      <c r="BD23" s="3"/>
    </row>
    <row r="24" spans="1:56" ht="15">
      <c r="A24" t="s">
        <v>87</v>
      </c>
      <c r="B24">
        <v>2018</v>
      </c>
      <c r="E24" s="3"/>
      <c r="F24">
        <v>10.82</v>
      </c>
      <c r="G24" s="3"/>
      <c r="I24" s="3"/>
      <c r="K24" s="4"/>
      <c r="L24">
        <v>15.29</v>
      </c>
      <c r="M24">
        <v>12.46</v>
      </c>
      <c r="N24" s="3">
        <f>(Table9[[#This Row],[Fresh.4]]-Table9[[#This Row],[H.S.3]])/Table9[[#This Row],[H.S.3]]</f>
        <v>-0.18508829300196197</v>
      </c>
      <c r="O24">
        <v>13.42</v>
      </c>
      <c r="P24" s="3">
        <f>(Table9[[#This Row],[Soph.5]]-Table9[[#This Row],[Fresh.4]])/Table9[[#This Row],[Fresh.4]]</f>
        <v>0.07704654895666124</v>
      </c>
      <c r="R24" s="3">
        <f>(Table9[[#This Row],[Jun ]]-Table9[[#This Row],[Soph.5]])/Table9[[#This Row],[Soph.5]]</f>
        <v>-1</v>
      </c>
      <c r="T24" s="4" t="e">
        <f>(Table9[[#This Row],[Sen ]]-Table9[[#This Row],[Jun ]])/Table9[[#This Row],[Jun ]]</f>
        <v>#DIV/0!</v>
      </c>
      <c r="U24">
        <v>15.29</v>
      </c>
      <c r="W24" s="3"/>
      <c r="X24">
        <v>12.2</v>
      </c>
      <c r="Y24" s="3"/>
      <c r="AA24" s="3"/>
      <c r="AC24" s="4"/>
      <c r="AG24">
        <v>38.18</v>
      </c>
      <c r="AH24" s="3" t="e">
        <f>(Table9[[#This Row],[Soph.15]]-Table9[[#This Row],[Fresh.14]])/Table9[[#This Row],[Fresh.14]]</f>
        <v>#DIV/0!</v>
      </c>
      <c r="AJ24" s="3">
        <f>(Table9[[#This Row],[Jun   ]]-Table9[[#This Row],[Soph.15]])/Table9[[#This Row],[Soph.15]]</f>
        <v>-1</v>
      </c>
      <c r="AL24" s="4" t="e">
        <f>(Table9[[#This Row],[Sen  ]]-Table9[[#This Row],[Jun   ]])/Table9[[#This Row],[Jun   ]]</f>
        <v>#DIV/0!</v>
      </c>
      <c r="AM24">
        <v>43.56</v>
      </c>
      <c r="AN24">
        <v>40.32</v>
      </c>
      <c r="AO24" s="3">
        <f>(Table9[[#This Row],[Fresh]]-Table9[[#This Row],[H.S.18]])/Table9[[#This Row],[H.S.18]]</f>
        <v>-0.07438016528925624</v>
      </c>
      <c r="AP24">
        <v>41.93</v>
      </c>
      <c r="AQ24" s="3">
        <f>(Table9[[#This Row],[Soph]]-Table9[[#This Row],[Fresh]])/Table9[[#This Row],[Fresh]]</f>
        <v>0.03993055555555554</v>
      </c>
      <c r="AS24" s="3">
        <f>(Table9[[#This Row],[Jun 2]]-Table9[[#This Row],[Soph]])/Table9[[#This Row],[Soph]]</f>
        <v>-1</v>
      </c>
      <c r="AU24" s="4" t="e">
        <f>(Table9[[#This Row],[Sen  2]]-Table9[[#This Row],[Jun 2]])/Table9[[#This Row],[Jun 2]]</f>
        <v>#DIV/0!</v>
      </c>
      <c r="AW24">
        <v>53.2</v>
      </c>
      <c r="AY24">
        <v>51.58</v>
      </c>
      <c r="AZ24" s="3">
        <f>(Table9[[#This Row],[Soph.25]]-Table9[[#This Row],[Fresh.24]])/Table9[[#This Row],[Fresh.24]]</f>
        <v>-0.030451127819548954</v>
      </c>
      <c r="BB24" s="3">
        <f>(Table9[[#This Row],[Jun  3]]-Table9[[#This Row],[Soph.25]])/Table9[[#This Row],[Soph.25]]</f>
        <v>-1</v>
      </c>
      <c r="BD24" s="3" t="e">
        <f>(Table9[[#This Row],[Sen   ]]-Table9[[#This Row],[Jun  3]])/Table9[[#This Row],[Jun  3]]</f>
        <v>#DIV/0!</v>
      </c>
    </row>
    <row r="25" spans="1:56" ht="15">
      <c r="A25" t="s">
        <v>88</v>
      </c>
      <c r="B25">
        <v>2018</v>
      </c>
      <c r="E25" s="3"/>
      <c r="G25" s="3"/>
      <c r="I25" s="3"/>
      <c r="K25" s="4"/>
      <c r="L25" t="s">
        <v>80</v>
      </c>
      <c r="N25" s="3"/>
      <c r="P25" s="3"/>
      <c r="R25" s="3"/>
      <c r="T25" s="4"/>
      <c r="U25" t="s">
        <v>80</v>
      </c>
      <c r="W25" s="3"/>
      <c r="Y25" s="3" t="e">
        <f>(Table9[[#This Row],[Soph.10]]-Table9[[#This Row],[Fresh.9]])/Table9[[#This Row],[Fresh.9]]</f>
        <v>#DIV/0!</v>
      </c>
      <c r="AA25" s="3"/>
      <c r="AC25" s="4"/>
      <c r="AH25" s="3"/>
      <c r="AJ25" s="3"/>
      <c r="AL25" s="4"/>
      <c r="AO25" s="3"/>
      <c r="AQ25" s="3"/>
      <c r="AS25" s="3"/>
      <c r="AU25" s="4"/>
      <c r="AW25">
        <v>31.86</v>
      </c>
      <c r="AZ25" s="3">
        <f>(Table9[[#This Row],[Soph.25]]-Table9[[#This Row],[Fresh.24]])/Table9[[#This Row],[Fresh.24]]</f>
        <v>-1</v>
      </c>
      <c r="BB25" s="3" t="e">
        <f>(Table9[[#This Row],[Jun  3]]-Table9[[#This Row],[Soph.25]])/Table9[[#This Row],[Soph.25]]</f>
        <v>#DIV/0!</v>
      </c>
      <c r="BD25" s="3" t="e">
        <f>(Table9[[#This Row],[Sen   ]]-Table9[[#This Row],[Jun  3]])/Table9[[#This Row],[Jun  3]]</f>
        <v>#DIV/0!</v>
      </c>
    </row>
    <row r="26" spans="1:56" ht="15">
      <c r="A26" t="s">
        <v>89</v>
      </c>
      <c r="B26">
        <v>2018</v>
      </c>
      <c r="E26" s="5" t="e">
        <f>(Table9[[#This Row],[Fresh.]]-Table9[[#This Row],[H.S.]])/Table9[[#This Row],[H.S.]]</f>
        <v>#DIV/0!</v>
      </c>
      <c r="G26" s="5" t="e">
        <f>(Table9[[#This Row],[Soph.]]-Table9[[#This Row],[Fresh.]])/Table9[[#This Row],[Fresh.]]</f>
        <v>#DIV/0!</v>
      </c>
      <c r="I26" s="5" t="e">
        <f>(Table9[[#This Row],[Jun]]-Table9[[#This Row],[Soph.]])/Table9[[#This Row],[Soph.]]</f>
        <v>#DIV/0!</v>
      </c>
      <c r="K26" s="6" t="e">
        <f>(Table9[[#This Row],[Sen.]]-Table9[[#This Row],[Jun]])/Table9[[#This Row],[Jun]]</f>
        <v>#DIV/0!</v>
      </c>
      <c r="L26" s="7" t="s">
        <v>80</v>
      </c>
      <c r="N26" s="5" t="e">
        <f>(Table9[[#This Row],[Fresh.4]]-Table9[[#This Row],[H.S.3]])/Table9[[#This Row],[H.S.3]]</f>
        <v>#VALUE!</v>
      </c>
      <c r="P26" s="5" t="e">
        <f>(Table9[[#This Row],[Soph.5]]-Table9[[#This Row],[Fresh.4]])/Table9[[#This Row],[Fresh.4]]</f>
        <v>#DIV/0!</v>
      </c>
      <c r="Q26">
        <v>10.5</v>
      </c>
      <c r="R26" s="5" t="e">
        <f>(Table9[[#This Row],[Jun ]]-Table9[[#This Row],[Soph.5]])/Table9[[#This Row],[Soph.5]]</f>
        <v>#DIV/0!</v>
      </c>
      <c r="T26" s="6">
        <f>(Table9[[#This Row],[Sen ]]-Table9[[#This Row],[Jun ]])/Table9[[#This Row],[Jun ]]</f>
        <v>-1</v>
      </c>
      <c r="U26" s="7" t="s">
        <v>80</v>
      </c>
      <c r="W26" s="5" t="e">
        <f>(Table9[[#This Row],[Fresh.9]]-Table9[[#This Row],[H.S.8]])/Table9[[#This Row],[H.S.8]]</f>
        <v>#VALUE!</v>
      </c>
      <c r="Y26" s="5" t="e">
        <f>(Table9[[#This Row],[Soph.10]]-Table9[[#This Row],[Fresh.9]])/Table9[[#This Row],[Fresh.9]]</f>
        <v>#DIV/0!</v>
      </c>
      <c r="AA26" s="5" t="e">
        <f>(Table9[[#This Row],[Jun  ]]-Table9[[#This Row],[Soph.10]])/Table9[[#This Row],[Soph.10]]</f>
        <v>#DIV/0!</v>
      </c>
      <c r="AC26" s="6" t="e">
        <f>(Table9[[#This Row],[Jun  ]]-Table9[[#This Row],[Soph.10]])/Table9[[#This Row],[Soph.10]]</f>
        <v>#DIV/0!</v>
      </c>
      <c r="AD26" s="7"/>
      <c r="AH26" s="5" t="e">
        <f>(Table9[[#This Row],[Soph.15]]-Table9[[#This Row],[Fresh.14]])/Table9[[#This Row],[Fresh.14]]</f>
        <v>#DIV/0!</v>
      </c>
      <c r="AJ26" s="5" t="e">
        <f>(Table9[[#This Row],[Jun   ]]-Table9[[#This Row],[Soph.15]])/Table9[[#This Row],[Soph.15]]</f>
        <v>#DIV/0!</v>
      </c>
      <c r="AL26" s="6" t="e">
        <f>(Table9[[#This Row],[Sen  ]]-Table9[[#This Row],[Jun   ]])/Table9[[#This Row],[Jun   ]]</f>
        <v>#DIV/0!</v>
      </c>
      <c r="AM26" s="7" t="s">
        <v>80</v>
      </c>
      <c r="AO26" s="5" t="e">
        <f>(Table9[[#This Row],[Fresh]]-Table9[[#This Row],[H.S.18]])/Table9[[#This Row],[H.S.18]]</f>
        <v>#VALUE!</v>
      </c>
      <c r="AQ26" s="5" t="e">
        <f>(Table9[[#This Row],[Soph]]-Table9[[#This Row],[Fresh]])/Table9[[#This Row],[Fresh]]</f>
        <v>#DIV/0!</v>
      </c>
      <c r="AS26" s="5" t="e">
        <f>(Table9[[#This Row],[Jun 2]]-Table9[[#This Row],[Soph]])/Table9[[#This Row],[Soph]]</f>
        <v>#DIV/0!</v>
      </c>
      <c r="AU26" s="6" t="e">
        <f>(Table9[[#This Row],[Sen  2]]-Table9[[#This Row],[Jun 2]])/Table9[[#This Row],[Jun 2]]</f>
        <v>#DIV/0!</v>
      </c>
      <c r="AV26" s="7"/>
      <c r="AZ26" s="5" t="e">
        <f>(Table9[[#This Row],[Soph.25]]-Table9[[#This Row],[Fresh.24]])/Table9[[#This Row],[Fresh.24]]</f>
        <v>#DIV/0!</v>
      </c>
      <c r="BB26" s="5" t="e">
        <f>(Table9[[#This Row],[Jun  3]]-Table9[[#This Row],[Soph.25]])/Table9[[#This Row],[Soph.25]]</f>
        <v>#DIV/0!</v>
      </c>
      <c r="BD26" s="5" t="e">
        <f>(Table9[[#This Row],[Sen   ]]-Table9[[#This Row],[Jun  3]])/Table9[[#This Row],[Jun  3]]</f>
        <v>#DIV/0!</v>
      </c>
    </row>
    <row r="27" spans="1:56" ht="15">
      <c r="A27" t="s">
        <v>90</v>
      </c>
      <c r="B27">
        <v>2019</v>
      </c>
      <c r="E27" s="3"/>
      <c r="G27" s="3"/>
      <c r="I27" s="3"/>
      <c r="K27" s="4"/>
      <c r="L27">
        <v>12.93</v>
      </c>
      <c r="M27">
        <v>10.78</v>
      </c>
      <c r="N27" s="3">
        <f>(Table9[[#This Row],[Fresh.4]]-Table9[[#This Row],[H.S.3]])/Table9[[#This Row],[H.S.3]]</f>
        <v>-0.16627996906419185</v>
      </c>
      <c r="P27" s="3">
        <f>(Table9[[#This Row],[Soph.5]]-Table9[[#This Row],[Fresh.4]])/Table9[[#This Row],[Fresh.4]]</f>
        <v>-1</v>
      </c>
      <c r="R27" s="3" t="e">
        <f>(Table9[[#This Row],[Jun ]]-Table9[[#This Row],[Soph.5]])/Table9[[#This Row],[Soph.5]]</f>
        <v>#DIV/0!</v>
      </c>
      <c r="T27" s="4" t="e">
        <f>(Table9[[#This Row],[Sen ]]-Table9[[#This Row],[Jun ]])/Table9[[#This Row],[Jun ]]</f>
        <v>#DIV/0!</v>
      </c>
      <c r="U27">
        <v>12.93</v>
      </c>
      <c r="W27" s="3"/>
      <c r="Y27" s="3" t="e">
        <f>(Table9[[#This Row],[Soph.10]]-Table9[[#This Row],[Fresh.9]])/Table9[[#This Row],[Fresh.9]]</f>
        <v>#DIV/0!</v>
      </c>
      <c r="AA27" s="3" t="e">
        <f>(Table9[[#This Row],[Jun  ]]-Table9[[#This Row],[Soph.10]])/Table9[[#This Row],[Soph.10]]</f>
        <v>#DIV/0!</v>
      </c>
      <c r="AC27" s="4" t="e">
        <f>(Table9[[#This Row],[Jun  ]]-Table9[[#This Row],[Soph.10]])/Table9[[#This Row],[Soph.10]]</f>
        <v>#DIV/0!</v>
      </c>
      <c r="AH27" s="3" t="e">
        <f>(Table9[[#This Row],[Soph.15]]-Table9[[#This Row],[Fresh.14]])/Table9[[#This Row],[Fresh.14]]</f>
        <v>#DIV/0!</v>
      </c>
      <c r="AJ27" s="3" t="e">
        <f>(Table9[[#This Row],[Jun   ]]-Table9[[#This Row],[Soph.15]])/Table9[[#This Row],[Soph.15]]</f>
        <v>#DIV/0!</v>
      </c>
      <c r="AL27" s="4" t="e">
        <f>(Table9[[#This Row],[Sen  ]]-Table9[[#This Row],[Jun   ]])/Table9[[#This Row],[Jun   ]]</f>
        <v>#DIV/0!</v>
      </c>
      <c r="AM27">
        <v>40.77</v>
      </c>
      <c r="AN27">
        <v>31.49</v>
      </c>
      <c r="AO27" s="3">
        <f>(Table9[[#This Row],[Fresh]]-Table9[[#This Row],[H.S.18]])/Table9[[#This Row],[H.S.18]]</f>
        <v>-0.22761834682364493</v>
      </c>
      <c r="AQ27" s="3">
        <f>(Table9[[#This Row],[Soph]]-Table9[[#This Row],[Fresh]])/Table9[[#This Row],[Fresh]]</f>
        <v>-1</v>
      </c>
      <c r="AS27" s="3" t="e">
        <f>(Table9[[#This Row],[Jun 2]]-Table9[[#This Row],[Soph]])/Table9[[#This Row],[Soph]]</f>
        <v>#DIV/0!</v>
      </c>
      <c r="AU27" s="4" t="e">
        <f>(Table9[[#This Row],[Sen  2]]-Table9[[#This Row],[Jun 2]])/Table9[[#This Row],[Jun 2]]</f>
        <v>#DIV/0!</v>
      </c>
      <c r="AW27">
        <v>35.92</v>
      </c>
      <c r="AZ27" s="3">
        <f>(Table9[[#This Row],[Soph.25]]-Table9[[#This Row],[Fresh.24]])/Table9[[#This Row],[Fresh.24]]</f>
        <v>-1</v>
      </c>
      <c r="BB27" s="3" t="e">
        <f>(Table9[[#This Row],[Jun  3]]-Table9[[#This Row],[Soph.25]])/Table9[[#This Row],[Soph.25]]</f>
        <v>#DIV/0!</v>
      </c>
      <c r="BD27" s="3" t="e">
        <f>(Table9[[#This Row],[Sen   ]]-Table9[[#This Row],[Jun  3]])/Table9[[#This Row],[Jun  3]]</f>
        <v>#DIV/0!</v>
      </c>
    </row>
    <row r="28" spans="1:56" ht="15">
      <c r="A28" t="s">
        <v>91</v>
      </c>
      <c r="B28">
        <v>2019</v>
      </c>
      <c r="D28">
        <v>12.89</v>
      </c>
      <c r="E28" s="3"/>
      <c r="F28">
        <v>14.79</v>
      </c>
      <c r="G28" s="3">
        <f>(Table9[[#This Row],[Soph.]]-Table9[[#This Row],[Fresh.]])/Table9[[#This Row],[Fresh.]]</f>
        <v>0.147401086113266</v>
      </c>
      <c r="I28" s="3">
        <f>(Table9[[#This Row],[Jun]]-Table9[[#This Row],[Soph.]])/Table9[[#This Row],[Soph.]]</f>
        <v>-1</v>
      </c>
      <c r="K28" s="4" t="e">
        <f>(Table9[[#This Row],[Sen.]]-Table9[[#This Row],[Jun]])/Table9[[#This Row],[Jun]]</f>
        <v>#DIV/0!</v>
      </c>
      <c r="L28">
        <v>13.64</v>
      </c>
      <c r="M28">
        <v>10.43</v>
      </c>
      <c r="N28" s="3">
        <f>(Table9[[#This Row],[Fresh.4]]-Table9[[#This Row],[H.S.3]])/Table9[[#This Row],[H.S.3]]</f>
        <v>-0.23533724340175957</v>
      </c>
      <c r="P28" s="3">
        <f>(Table9[[#This Row],[Soph.5]]-Table9[[#This Row],[Fresh.4]])/Table9[[#This Row],[Fresh.4]]</f>
        <v>-1</v>
      </c>
      <c r="R28" s="3" t="e">
        <f>(Table9[[#This Row],[Jun ]]-Table9[[#This Row],[Soph.5]])/Table9[[#This Row],[Soph.5]]</f>
        <v>#DIV/0!</v>
      </c>
      <c r="T28" s="4" t="e">
        <f>(Table9[[#This Row],[Sen ]]-Table9[[#This Row],[Jun ]])/Table9[[#This Row],[Jun ]]</f>
        <v>#DIV/0!</v>
      </c>
      <c r="U28">
        <v>13.64</v>
      </c>
      <c r="W28" s="3"/>
      <c r="Y28" s="3" t="e">
        <f>(Table9[[#This Row],[Soph.10]]-Table9[[#This Row],[Fresh.9]])/Table9[[#This Row],[Fresh.9]]</f>
        <v>#DIV/0!</v>
      </c>
      <c r="AA28" s="3" t="e">
        <f>(Table9[[#This Row],[Jun  ]]-Table9[[#This Row],[Soph.10]])/Table9[[#This Row],[Soph.10]]</f>
        <v>#DIV/0!</v>
      </c>
      <c r="AC28" s="4" t="e">
        <f>(Table9[[#This Row],[Jun  ]]-Table9[[#This Row],[Soph.10]])/Table9[[#This Row],[Soph.10]]</f>
        <v>#DIV/0!</v>
      </c>
      <c r="AD28">
        <v>36.57</v>
      </c>
      <c r="AE28">
        <v>38.4</v>
      </c>
      <c r="AF28" s="3">
        <f>(Table9[[#This Row],[Fresh.14]]-Table9[[#This Row],[H.S.13]])/Table9[[#This Row],[H.S.13]]</f>
        <v>0.05004101722723539</v>
      </c>
      <c r="AH28" s="3">
        <f>(Table9[[#This Row],[Soph.15]]-Table9[[#This Row],[Fresh.14]])/Table9[[#This Row],[Fresh.14]]</f>
        <v>-1</v>
      </c>
      <c r="AJ28" s="3" t="e">
        <f>(Table9[[#This Row],[Jun   ]]-Table9[[#This Row],[Soph.15]])/Table9[[#This Row],[Soph.15]]</f>
        <v>#DIV/0!</v>
      </c>
      <c r="AL28" s="4" t="e">
        <f>(Table9[[#This Row],[Sen  ]]-Table9[[#This Row],[Jun   ]])/Table9[[#This Row],[Jun   ]]</f>
        <v>#DIV/0!</v>
      </c>
      <c r="AM28">
        <v>43.15</v>
      </c>
      <c r="AN28">
        <v>31.83</v>
      </c>
      <c r="AO28" s="3">
        <f>(Table9[[#This Row],[Fresh]]-Table9[[#This Row],[H.S.18]])/Table9[[#This Row],[H.S.18]]</f>
        <v>-0.2623406720741599</v>
      </c>
      <c r="AQ28" s="3">
        <f>(Table9[[#This Row],[Soph]]-Table9[[#This Row],[Fresh]])/Table9[[#This Row],[Fresh]]</f>
        <v>-1</v>
      </c>
      <c r="AS28" s="3" t="e">
        <f>(Table9[[#This Row],[Jun 2]]-Table9[[#This Row],[Soph]])/Table9[[#This Row],[Soph]]</f>
        <v>#DIV/0!</v>
      </c>
      <c r="AU28" s="4" t="e">
        <f>(Table9[[#This Row],[Sen  2]]-Table9[[#This Row],[Jun 2]])/Table9[[#This Row],[Jun 2]]</f>
        <v>#DIV/0!</v>
      </c>
      <c r="AZ28" s="3" t="e">
        <f>(Table9[[#This Row],[Soph.25]]-Table9[[#This Row],[Fresh.24]])/Table9[[#This Row],[Fresh.24]]</f>
        <v>#DIV/0!</v>
      </c>
      <c r="BB28" s="3" t="e">
        <f>(Table9[[#This Row],[Jun  3]]-Table9[[#This Row],[Soph.25]])/Table9[[#This Row],[Soph.25]]</f>
        <v>#DIV/0!</v>
      </c>
      <c r="BD28" s="3" t="e">
        <f>(Table9[[#This Row],[Sen   ]]-Table9[[#This Row],[Jun  3]])/Table9[[#This Row],[Jun  3]]</f>
        <v>#DIV/0!</v>
      </c>
    </row>
    <row r="29" spans="1:56" ht="15">
      <c r="A29" t="s">
        <v>92</v>
      </c>
      <c r="B29">
        <v>2019</v>
      </c>
      <c r="E29" s="5" t="e">
        <f>(Table9[[#This Row],[Fresh.]]-Table9[[#This Row],[H.S.]])/Table9[[#This Row],[H.S.]]</f>
        <v>#DIV/0!</v>
      </c>
      <c r="G29" s="5" t="e">
        <f>(Table9[[#This Row],[Soph.]]-Table9[[#This Row],[Fresh.]])/Table9[[#This Row],[Fresh.]]</f>
        <v>#DIV/0!</v>
      </c>
      <c r="I29" s="5" t="e">
        <f>(Table9[[#This Row],[Jun]]-Table9[[#This Row],[Soph.]])/Table9[[#This Row],[Soph.]]</f>
        <v>#DIV/0!</v>
      </c>
      <c r="K29" s="6" t="e">
        <f>(Table9[[#This Row],[Sen.]]-Table9[[#This Row],[Jun]])/Table9[[#This Row],[Jun]]</f>
        <v>#DIV/0!</v>
      </c>
      <c r="L29" s="7">
        <v>15.51</v>
      </c>
      <c r="N29" s="5">
        <f>(Table9[[#This Row],[Fresh.4]]-Table9[[#This Row],[H.S.3]])/Table9[[#This Row],[H.S.3]]</f>
        <v>-1</v>
      </c>
      <c r="O29">
        <v>13.42</v>
      </c>
      <c r="P29" s="5" t="e">
        <f>(Table9[[#This Row],[Soph.5]]-Table9[[#This Row],[Fresh.4]])/Table9[[#This Row],[Fresh.4]]</f>
        <v>#DIV/0!</v>
      </c>
      <c r="R29" s="5">
        <f>(Table9[[#This Row],[Jun ]]-Table9[[#This Row],[Soph.5]])/Table9[[#This Row],[Soph.5]]</f>
        <v>-1</v>
      </c>
      <c r="T29" s="6" t="e">
        <f>(Table9[[#This Row],[Sen ]]-Table9[[#This Row],[Jun ]])/Table9[[#This Row],[Jun ]]</f>
        <v>#DIV/0!</v>
      </c>
      <c r="U29" s="7">
        <v>15.51</v>
      </c>
      <c r="W29" s="5">
        <f>(Table9[[#This Row],[Fresh.9]]-Table9[[#This Row],[H.S.8]])/Table9[[#This Row],[H.S.8]]</f>
        <v>-1</v>
      </c>
      <c r="Y29" s="5" t="e">
        <f>(Table9[[#This Row],[Soph.10]]-Table9[[#This Row],[Fresh.9]])/Table9[[#This Row],[Fresh.9]]</f>
        <v>#DIV/0!</v>
      </c>
      <c r="AA29" s="5" t="e">
        <f>(Table9[[#This Row],[Jun  ]]-Table9[[#This Row],[Soph.10]])/Table9[[#This Row],[Soph.10]]</f>
        <v>#DIV/0!</v>
      </c>
      <c r="AC29" s="6" t="e">
        <f>(Table9[[#This Row],[Jun  ]]-Table9[[#This Row],[Soph.10]])/Table9[[#This Row],[Soph.10]]</f>
        <v>#DIV/0!</v>
      </c>
      <c r="AD29" s="7"/>
      <c r="AF29" s="8"/>
      <c r="AH29" s="5" t="e">
        <f>(Table9[[#This Row],[Soph.15]]-Table9[[#This Row],[Fresh.14]])/Table9[[#This Row],[Fresh.14]]</f>
        <v>#DIV/0!</v>
      </c>
      <c r="AJ29" s="5" t="e">
        <f>(Table9[[#This Row],[Jun   ]]-Table9[[#This Row],[Soph.15]])/Table9[[#This Row],[Soph.15]]</f>
        <v>#DIV/0!</v>
      </c>
      <c r="AL29" s="6" t="e">
        <f>(Table9[[#This Row],[Sen  ]]-Table9[[#This Row],[Jun   ]])/Table9[[#This Row],[Jun   ]]</f>
        <v>#DIV/0!</v>
      </c>
      <c r="AM29" s="7" t="s">
        <v>80</v>
      </c>
      <c r="AO29" s="5" t="e">
        <f>(Table9[[#This Row],[Fresh]]-Table9[[#This Row],[H.S.18]])/Table9[[#This Row],[H.S.18]]</f>
        <v>#VALUE!</v>
      </c>
      <c r="AQ29" s="5" t="e">
        <f>(Table9[[#This Row],[Soph]]-Table9[[#This Row],[Fresh]])/Table9[[#This Row],[Fresh]]</f>
        <v>#DIV/0!</v>
      </c>
      <c r="AS29" s="5" t="e">
        <f>(Table9[[#This Row],[Jun 2]]-Table9[[#This Row],[Soph]])/Table9[[#This Row],[Soph]]</f>
        <v>#DIV/0!</v>
      </c>
      <c r="AU29" s="6" t="e">
        <f>(Table9[[#This Row],[Sen  2]]-Table9[[#This Row],[Jun 2]])/Table9[[#This Row],[Jun 2]]</f>
        <v>#DIV/0!</v>
      </c>
      <c r="AV29" s="7"/>
      <c r="AZ29" s="5" t="e">
        <f>(Table9[[#This Row],[Soph.25]]-Table9[[#This Row],[Fresh.24]])/Table9[[#This Row],[Fresh.24]]</f>
        <v>#DIV/0!</v>
      </c>
      <c r="BB29" s="5" t="e">
        <f>(Table9[[#This Row],[Jun  3]]-Table9[[#This Row],[Soph.25]])/Table9[[#This Row],[Soph.25]]</f>
        <v>#DIV/0!</v>
      </c>
      <c r="BD29" s="5" t="e">
        <f>(Table9[[#This Row],[Sen   ]]-Table9[[#This Row],[Jun  3]])/Table9[[#This Row],[Jun  3]]</f>
        <v>#DIV/0!</v>
      </c>
    </row>
    <row r="30" spans="1:56" ht="15">
      <c r="A30" t="s">
        <v>93</v>
      </c>
      <c r="B30">
        <v>2019</v>
      </c>
      <c r="D30">
        <v>14.71</v>
      </c>
      <c r="E30" s="3"/>
      <c r="F30">
        <v>15.44</v>
      </c>
      <c r="G30" s="3">
        <f>(Table9[[#This Row],[Soph.]]-Table9[[#This Row],[Fresh.]])/Table9[[#This Row],[Fresh.]]</f>
        <v>0.04962610469068651</v>
      </c>
      <c r="H30">
        <v>16.69</v>
      </c>
      <c r="I30" s="3">
        <f>(Table9[[#This Row],[Jun]]-Table9[[#This Row],[Soph.]])/Table9[[#This Row],[Soph.]]</f>
        <v>0.08095854922279805</v>
      </c>
      <c r="J30">
        <v>16.69</v>
      </c>
      <c r="K30" s="4">
        <f>(Table9[[#This Row],[Sen.]]-Table9[[#This Row],[Jun]])/Table9[[#This Row],[Jun]]</f>
        <v>0</v>
      </c>
      <c r="L30">
        <v>14.73</v>
      </c>
      <c r="M30">
        <v>12.83</v>
      </c>
      <c r="N30" s="3">
        <f>(Table9[[#This Row],[Fresh.4]]-Table9[[#This Row],[H.S.3]])/Table9[[#This Row],[H.S.3]]</f>
        <v>-0.12898845892735916</v>
      </c>
      <c r="O30">
        <v>13.94</v>
      </c>
      <c r="P30" s="3">
        <f>(Table9[[#This Row],[Soph.5]]-Table9[[#This Row],[Fresh.4]])/Table9[[#This Row],[Fresh.4]]</f>
        <v>0.0865159781761496</v>
      </c>
      <c r="Q30">
        <v>14.28</v>
      </c>
      <c r="R30" s="3">
        <f>(Table9[[#This Row],[Jun ]]-Table9[[#This Row],[Soph.5]])/Table9[[#This Row],[Soph.5]]</f>
        <v>0.024390243902439015</v>
      </c>
      <c r="S30">
        <v>14.43</v>
      </c>
      <c r="T30" s="4">
        <f>(Table9[[#This Row],[Sen ]]-Table9[[#This Row],[Jun ]])/Table9[[#This Row],[Jun ]]</f>
        <v>0.010504201680672294</v>
      </c>
      <c r="U30">
        <v>14.73</v>
      </c>
      <c r="V30">
        <v>13.49</v>
      </c>
      <c r="W30" s="3">
        <f>(Table9[[#This Row],[Fresh.9]]-Table9[[#This Row],[H.S.8]])/Table9[[#This Row],[H.S.8]]</f>
        <v>-0.08418194161575018</v>
      </c>
      <c r="X30">
        <v>13.97</v>
      </c>
      <c r="Y30" s="3">
        <f>(Table9[[#This Row],[Soph.10]]-Table9[[#This Row],[Fresh.9]])/Table9[[#This Row],[Fresh.9]]</f>
        <v>0.0355819125277984</v>
      </c>
      <c r="Z30">
        <v>13.99</v>
      </c>
      <c r="AA30" s="3">
        <f>(Table9[[#This Row],[Jun  ]]-Table9[[#This Row],[Soph.10]])/Table9[[#This Row],[Soph.10]]</f>
        <v>0.0014316392269147868</v>
      </c>
      <c r="AB30">
        <v>14.02</v>
      </c>
      <c r="AC30" s="4">
        <f>(Table9[[#This Row],[Jun  ]]-Table9[[#This Row],[Soph.10]])/Table9[[#This Row],[Soph.10]]</f>
        <v>0.0014316392269147868</v>
      </c>
      <c r="AE30">
        <v>46.29</v>
      </c>
      <c r="AG30">
        <v>52.31</v>
      </c>
      <c r="AH30" s="3">
        <f>(Table9[[#This Row],[Soph.15]]-Table9[[#This Row],[Fresh.14]])/Table9[[#This Row],[Fresh.14]]</f>
        <v>0.13004968675739909</v>
      </c>
      <c r="AI30">
        <v>54.11</v>
      </c>
      <c r="AJ30" s="3">
        <f>(Table9[[#This Row],[Jun   ]]-Table9[[#This Row],[Soph.15]])/Table9[[#This Row],[Soph.15]]</f>
        <v>0.034410246606767295</v>
      </c>
      <c r="AK30">
        <v>55.95</v>
      </c>
      <c r="AL30" s="4">
        <f>(Table9[[#This Row],[Sen  ]]-Table9[[#This Row],[Jun   ]])/Table9[[#This Row],[Jun   ]]</f>
        <v>0.03400480502679733</v>
      </c>
      <c r="AM30">
        <v>40.44</v>
      </c>
      <c r="AN30">
        <v>41.07</v>
      </c>
      <c r="AO30" s="3">
        <f>(Table9[[#This Row],[Fresh]]-Table9[[#This Row],[H.S.18]])/Table9[[#This Row],[H.S.18]]</f>
        <v>0.01557863501483686</v>
      </c>
      <c r="AP30">
        <v>38.99</v>
      </c>
      <c r="AQ30" s="3">
        <f>(Table9[[#This Row],[Soph]]-Table9[[#This Row],[Fresh]])/Table9[[#This Row],[Fresh]]</f>
        <v>-0.05064523983442898</v>
      </c>
      <c r="AS30" s="3">
        <f>(Table9[[#This Row],[Jun 2]]-Table9[[#This Row],[Soph]])/Table9[[#This Row],[Soph]]</f>
        <v>-1</v>
      </c>
      <c r="AT30">
        <v>39.47</v>
      </c>
      <c r="AU30" s="4" t="e">
        <f>(Table9[[#This Row],[Sen  2]]-Table9[[#This Row],[Jun 2]])/Table9[[#This Row],[Jun 2]]</f>
        <v>#DIV/0!</v>
      </c>
      <c r="AZ30" s="3" t="e">
        <f>(Table9[[#This Row],[Soph.25]]-Table9[[#This Row],[Fresh.24]])/Table9[[#This Row],[Fresh.24]]</f>
        <v>#DIV/0!</v>
      </c>
      <c r="BB30" s="3" t="e">
        <f>(Table9[[#This Row],[Jun  3]]-Table9[[#This Row],[Soph.25]])/Table9[[#This Row],[Soph.25]]</f>
        <v>#DIV/0!</v>
      </c>
      <c r="BD30" s="3" t="e">
        <f>(Table9[[#This Row],[Sen   ]]-Table9[[#This Row],[Jun  3]])/Table9[[#This Row],[Jun  3]]</f>
        <v>#DIV/0!</v>
      </c>
    </row>
    <row r="31" spans="1:56" ht="15">
      <c r="A31" t="s">
        <v>94</v>
      </c>
      <c r="B31">
        <v>2019</v>
      </c>
      <c r="D31">
        <v>13.34</v>
      </c>
      <c r="E31" s="3"/>
      <c r="G31" s="3">
        <f>(Table9[[#This Row],[Soph.]]-Table9[[#This Row],[Fresh.]])/Table9[[#This Row],[Fresh.]]</f>
        <v>-1</v>
      </c>
      <c r="I31" s="3" t="e">
        <f>(Table9[[#This Row],[Jun]]-Table9[[#This Row],[Soph.]])/Table9[[#This Row],[Soph.]]</f>
        <v>#DIV/0!</v>
      </c>
      <c r="K31" s="4" t="e">
        <f>(Table9[[#This Row],[Sen.]]-Table9[[#This Row],[Jun]])/Table9[[#This Row],[Jun]]</f>
        <v>#DIV/0!</v>
      </c>
      <c r="L31">
        <v>13.67</v>
      </c>
      <c r="M31">
        <v>11.53</v>
      </c>
      <c r="N31" s="3">
        <f>(Table9[[#This Row],[Fresh.4]]-Table9[[#This Row],[H.S.3]])/Table9[[#This Row],[H.S.3]]</f>
        <v>-0.15654718361375278</v>
      </c>
      <c r="P31" s="3">
        <f>(Table9[[#This Row],[Soph.5]]-Table9[[#This Row],[Fresh.4]])/Table9[[#This Row],[Fresh.4]]</f>
        <v>-1</v>
      </c>
      <c r="R31" s="3" t="e">
        <f>(Table9[[#This Row],[Jun ]]-Table9[[#This Row],[Soph.5]])/Table9[[#This Row],[Soph.5]]</f>
        <v>#DIV/0!</v>
      </c>
      <c r="T31" s="4" t="e">
        <f>(Table9[[#This Row],[Sen ]]-Table9[[#This Row],[Jun ]])/Table9[[#This Row],[Jun ]]</f>
        <v>#DIV/0!</v>
      </c>
      <c r="U31">
        <v>13.67</v>
      </c>
      <c r="W31" s="3"/>
      <c r="Y31" s="3" t="e">
        <f>(Table9[[#This Row],[Soph.10]]-Table9[[#This Row],[Fresh.9]])/Table9[[#This Row],[Fresh.9]]</f>
        <v>#DIV/0!</v>
      </c>
      <c r="AA31" s="3" t="e">
        <f>(Table9[[#This Row],[Jun  ]]-Table9[[#This Row],[Soph.10]])/Table9[[#This Row],[Soph.10]]</f>
        <v>#DIV/0!</v>
      </c>
      <c r="AC31" s="4" t="e">
        <f>(Table9[[#This Row],[Jun  ]]-Table9[[#This Row],[Soph.10]])/Table9[[#This Row],[Soph.10]]</f>
        <v>#DIV/0!</v>
      </c>
      <c r="AE31">
        <v>43.41</v>
      </c>
      <c r="AH31" s="3">
        <f>(Table9[[#This Row],[Soph.15]]-Table9[[#This Row],[Fresh.14]])/Table9[[#This Row],[Fresh.14]]</f>
        <v>-1</v>
      </c>
      <c r="AJ31" s="3" t="e">
        <f>(Table9[[#This Row],[Jun   ]]-Table9[[#This Row],[Soph.15]])/Table9[[#This Row],[Soph.15]]</f>
        <v>#DIV/0!</v>
      </c>
      <c r="AL31" s="4" t="e">
        <f>(Table9[[#This Row],[Sen  ]]-Table9[[#This Row],[Jun   ]])/Table9[[#This Row],[Jun   ]]</f>
        <v>#DIV/0!</v>
      </c>
      <c r="AM31">
        <v>47.32</v>
      </c>
      <c r="AN31">
        <v>40.17</v>
      </c>
      <c r="AO31" s="3">
        <f>(Table9[[#This Row],[Fresh]]-Table9[[#This Row],[H.S.18]])/Table9[[#This Row],[H.S.18]]</f>
        <v>-0.15109890109890106</v>
      </c>
      <c r="AQ31" s="3">
        <f>(Table9[[#This Row],[Soph]]-Table9[[#This Row],[Fresh]])/Table9[[#This Row],[Fresh]]</f>
        <v>-1</v>
      </c>
      <c r="AS31" s="3" t="e">
        <f>(Table9[[#This Row],[Jun 2]]-Table9[[#This Row],[Soph]])/Table9[[#This Row],[Soph]]</f>
        <v>#DIV/0!</v>
      </c>
      <c r="AU31" s="4" t="e">
        <f>(Table9[[#This Row],[Sen  2]]-Table9[[#This Row],[Jun 2]])/Table9[[#This Row],[Jun 2]]</f>
        <v>#DIV/0!</v>
      </c>
      <c r="AZ31" s="3" t="e">
        <f>(Table9[[#This Row],[Soph.25]]-Table9[[#This Row],[Fresh.24]])/Table9[[#This Row],[Fresh.24]]</f>
        <v>#DIV/0!</v>
      </c>
      <c r="BB31" s="3" t="e">
        <f>(Table9[[#This Row],[Jun  3]]-Table9[[#This Row],[Soph.25]])/Table9[[#This Row],[Soph.25]]</f>
        <v>#DIV/0!</v>
      </c>
      <c r="BD31" s="3" t="e">
        <f>(Table9[[#This Row],[Sen   ]]-Table9[[#This Row],[Jun  3]])/Table9[[#This Row],[Jun  3]]</f>
        <v>#DIV/0!</v>
      </c>
    </row>
    <row r="32" spans="1:56" ht="15">
      <c r="A32" t="s">
        <v>95</v>
      </c>
      <c r="B32">
        <v>2020</v>
      </c>
      <c r="D32">
        <v>15.58</v>
      </c>
      <c r="E32" s="3"/>
      <c r="F32">
        <v>16.16</v>
      </c>
      <c r="G32" s="3">
        <f>(Table9[[#This Row],[Soph.]]-Table9[[#This Row],[Fresh.]])/Table9[[#This Row],[Fresh.]]</f>
        <v>0.037227214377406934</v>
      </c>
      <c r="H32">
        <v>17</v>
      </c>
      <c r="I32" s="3">
        <f>(Table9[[#This Row],[Jun]]-Table9[[#This Row],[Soph.]])/Table9[[#This Row],[Soph.]]</f>
        <v>0.05198019801980197</v>
      </c>
      <c r="J32">
        <v>17.21</v>
      </c>
      <c r="K32" s="4">
        <f>(Table9[[#This Row],[Sen.]]-Table9[[#This Row],[Jun]])/Table9[[#This Row],[Jun]]</f>
        <v>0.012352941176470638</v>
      </c>
      <c r="L32">
        <v>16.21</v>
      </c>
      <c r="M32">
        <v>12.88</v>
      </c>
      <c r="N32" s="3">
        <f>(Table9[[#This Row],[Fresh.4]]-Table9[[#This Row],[H.S.3]])/Table9[[#This Row],[H.S.3]]</f>
        <v>-0.2054287476866132</v>
      </c>
      <c r="O32">
        <v>12.93</v>
      </c>
      <c r="P32" s="3">
        <f>(Table9[[#This Row],[Soph.5]]-Table9[[#This Row],[Fresh.4]])/Table9[[#This Row],[Fresh.4]]</f>
        <v>0.0038819875776396687</v>
      </c>
      <c r="R32" s="3">
        <f>(Table9[[#This Row],[Jun ]]-Table9[[#This Row],[Soph.5]])/Table9[[#This Row],[Soph.5]]</f>
        <v>-1</v>
      </c>
      <c r="S32">
        <v>13.21</v>
      </c>
      <c r="T32" s="4" t="e">
        <f>(Table9[[#This Row],[Sen ]]-Table9[[#This Row],[Jun ]])/Table9[[#This Row],[Jun ]]</f>
        <v>#DIV/0!</v>
      </c>
      <c r="U32">
        <v>16.21</v>
      </c>
      <c r="V32">
        <v>12.68</v>
      </c>
      <c r="W32" s="3">
        <f>(Table9[[#This Row],[Fresh.9]]-Table9[[#This Row],[H.S.8]])/Table9[[#This Row],[H.S.8]]</f>
        <v>-0.21776681061073416</v>
      </c>
      <c r="X32">
        <v>11.58</v>
      </c>
      <c r="Y32" s="3">
        <f>(Table9[[#This Row],[Soph.10]]-Table9[[#This Row],[Fresh.9]])/Table9[[#This Row],[Fresh.9]]</f>
        <v>-0.0867507886435331</v>
      </c>
      <c r="AA32" s="3">
        <f>(Table9[[#This Row],[Jun  ]]-Table9[[#This Row],[Soph.10]])/Table9[[#This Row],[Soph.10]]</f>
        <v>-1</v>
      </c>
      <c r="AC32" s="4">
        <f>(Table9[[#This Row],[Jun  ]]-Table9[[#This Row],[Soph.10]])/Table9[[#This Row],[Soph.10]]</f>
        <v>-1</v>
      </c>
      <c r="AE32">
        <v>46.19</v>
      </c>
      <c r="AG32">
        <v>51.08</v>
      </c>
      <c r="AH32" s="3">
        <f>(Table9[[#This Row],[Soph.15]]-Table9[[#This Row],[Fresh.14]])/Table9[[#This Row],[Fresh.14]]</f>
        <v>0.10586707079454429</v>
      </c>
      <c r="AI32">
        <v>51.46</v>
      </c>
      <c r="AJ32" s="3">
        <f>(Table9[[#This Row],[Jun   ]]-Table9[[#This Row],[Soph.15]])/Table9[[#This Row],[Soph.15]]</f>
        <v>0.007439310884886503</v>
      </c>
      <c r="AK32" t="s">
        <v>96</v>
      </c>
      <c r="AL32" s="4" t="e">
        <f>(Table9[[#This Row],[Sen  ]]-Table9[[#This Row],[Jun   ]])/Table9[[#This Row],[Jun   ]]</f>
        <v>#VALUE!</v>
      </c>
      <c r="AM32">
        <v>45.77</v>
      </c>
      <c r="AN32">
        <v>41.97</v>
      </c>
      <c r="AO32" s="3">
        <f>(Table9[[#This Row],[Fresh]]-Table9[[#This Row],[H.S.18]])/Table9[[#This Row],[H.S.18]]</f>
        <v>-0.08302381472580302</v>
      </c>
      <c r="AP32">
        <v>42.88</v>
      </c>
      <c r="AQ32" s="3">
        <f>(Table9[[#This Row],[Soph]]-Table9[[#This Row],[Fresh]])/Table9[[#This Row],[Fresh]]</f>
        <v>0.021682153919466374</v>
      </c>
      <c r="AR32">
        <v>40.44</v>
      </c>
      <c r="AS32" s="3">
        <f>(Table9[[#This Row],[Jun 2]]-Table9[[#This Row],[Soph]])/Table9[[#This Row],[Soph]]</f>
        <v>-0.056902985074626974</v>
      </c>
      <c r="AT32" t="s">
        <v>96</v>
      </c>
      <c r="AU32" s="4" t="e">
        <f>(Table9[[#This Row],[Sen  2]]-Table9[[#This Row],[Jun 2]])/Table9[[#This Row],[Jun 2]]</f>
        <v>#VALUE!</v>
      </c>
      <c r="AZ32" s="3" t="e">
        <f>(Table9[[#This Row],[Soph.25]]-Table9[[#This Row],[Fresh.24]])/Table9[[#This Row],[Fresh.24]]</f>
        <v>#DIV/0!</v>
      </c>
      <c r="BB32" s="3" t="e">
        <f>(Table9[[#This Row],[Jun  3]]-Table9[[#This Row],[Soph.25]])/Table9[[#This Row],[Soph.25]]</f>
        <v>#DIV/0!</v>
      </c>
      <c r="BD32" s="3" t="e">
        <f>(Table9[[#This Row],[Sen   ]]-Table9[[#This Row],[Jun  3]])/Table9[[#This Row],[Jun  3]]</f>
        <v>#DIV/0!</v>
      </c>
    </row>
    <row r="33" spans="1:56" ht="15">
      <c r="A33" t="s">
        <v>97</v>
      </c>
      <c r="B33">
        <v>2020</v>
      </c>
      <c r="D33">
        <v>13.28</v>
      </c>
      <c r="E33" s="3"/>
      <c r="F33">
        <v>13.45</v>
      </c>
      <c r="G33" s="3">
        <f>(Table9[[#This Row],[Soph.]]-Table9[[#This Row],[Fresh.]])/Table9[[#This Row],[Fresh.]]</f>
        <v>0.012801204819277105</v>
      </c>
      <c r="I33" s="3">
        <f>(Table9[[#This Row],[Jun]]-Table9[[#This Row],[Soph.]])/Table9[[#This Row],[Soph.]]</f>
        <v>-1</v>
      </c>
      <c r="K33" s="4" t="e">
        <f>(Table9[[#This Row],[Sen.]]-Table9[[#This Row],[Jun]])/Table9[[#This Row],[Jun]]</f>
        <v>#DIV/0!</v>
      </c>
      <c r="L33">
        <v>14.17</v>
      </c>
      <c r="M33">
        <v>12.24</v>
      </c>
      <c r="N33" s="3"/>
      <c r="O33">
        <v>12.36</v>
      </c>
      <c r="P33" s="3">
        <f>(Table9[[#This Row],[Soph.5]]-Table9[[#This Row],[Fresh.4]])/Table9[[#This Row],[Fresh.4]]</f>
        <v>0.009803921568627387</v>
      </c>
      <c r="R33" s="3">
        <f>(Table9[[#This Row],[Jun ]]-Table9[[#This Row],[Soph.5]])/Table9[[#This Row],[Soph.5]]</f>
        <v>-1</v>
      </c>
      <c r="T33" s="4" t="e">
        <f>(Table9[[#This Row],[Sen ]]-Table9[[#This Row],[Jun ]])/Table9[[#This Row],[Jun ]]</f>
        <v>#DIV/0!</v>
      </c>
      <c r="U33">
        <v>14.17</v>
      </c>
      <c r="V33">
        <v>11.51</v>
      </c>
      <c r="W33" s="3">
        <f>(Table9[[#This Row],[Fresh.9]]-Table9[[#This Row],[H.S.8]])/Table9[[#This Row],[H.S.8]]</f>
        <v>-0.18772053634438957</v>
      </c>
      <c r="Y33" s="3">
        <f>(Table9[[#This Row],[Soph.10]]-Table9[[#This Row],[Fresh.9]])/Table9[[#This Row],[Fresh.9]]</f>
        <v>-1</v>
      </c>
      <c r="AA33" s="3" t="e">
        <f>(Table9[[#This Row],[Jun  ]]-Table9[[#This Row],[Soph.10]])/Table9[[#This Row],[Soph.10]]</f>
        <v>#DIV/0!</v>
      </c>
      <c r="AC33" s="4" t="e">
        <f>(Table9[[#This Row],[Jun  ]]-Table9[[#This Row],[Soph.10]])/Table9[[#This Row],[Soph.10]]</f>
        <v>#DIV/0!</v>
      </c>
      <c r="AE33">
        <v>32.94</v>
      </c>
      <c r="AG33">
        <v>39.57</v>
      </c>
      <c r="AH33" s="3">
        <f>(Table9[[#This Row],[Soph.15]]-Table9[[#This Row],[Fresh.14]])/Table9[[#This Row],[Fresh.14]]</f>
        <v>0.2012750455373407</v>
      </c>
      <c r="AJ33" s="3">
        <f>(Table9[[#This Row],[Jun   ]]-Table9[[#This Row],[Soph.15]])/Table9[[#This Row],[Soph.15]]</f>
        <v>-1</v>
      </c>
      <c r="AL33" s="4" t="e">
        <f>(Table9[[#This Row],[Sen  ]]-Table9[[#This Row],[Jun   ]])/Table9[[#This Row],[Jun   ]]</f>
        <v>#DIV/0!</v>
      </c>
      <c r="AM33">
        <v>41.04</v>
      </c>
      <c r="AN33">
        <v>36.15</v>
      </c>
      <c r="AO33" s="3">
        <f>(Table9[[#This Row],[Fresh]]-Table9[[#This Row],[H.S.18]])/Table9[[#This Row],[H.S.18]]</f>
        <v>-0.11915204678362575</v>
      </c>
      <c r="AP33">
        <v>38.1</v>
      </c>
      <c r="AQ33" s="3">
        <f>(Table9[[#This Row],[Soph]]-Table9[[#This Row],[Fresh]])/Table9[[#This Row],[Fresh]]</f>
        <v>0.053941908713693025</v>
      </c>
      <c r="AS33" s="3">
        <f>(Table9[[#This Row],[Jun 2]]-Table9[[#This Row],[Soph]])/Table9[[#This Row],[Soph]]</f>
        <v>-1</v>
      </c>
      <c r="AU33" s="4" t="e">
        <f>(Table9[[#This Row],[Sen  2]]-Table9[[#This Row],[Jun 2]])/Table9[[#This Row],[Jun 2]]</f>
        <v>#DIV/0!</v>
      </c>
      <c r="AZ33" s="3" t="e">
        <f>(Table9[[#This Row],[Soph.25]]-Table9[[#This Row],[Fresh.24]])/Table9[[#This Row],[Fresh.24]]</f>
        <v>#DIV/0!</v>
      </c>
      <c r="BB33" s="3" t="e">
        <f>(Table9[[#This Row],[Jun  3]]-Table9[[#This Row],[Soph.25]])/Table9[[#This Row],[Soph.25]]</f>
        <v>#DIV/0!</v>
      </c>
      <c r="BD33" s="3" t="e">
        <f>(Table9[[#This Row],[Sen   ]]-Table9[[#This Row],[Jun  3]])/Table9[[#This Row],[Jun  3]]</f>
        <v>#DIV/0!</v>
      </c>
    </row>
    <row r="34" spans="1:56" ht="15">
      <c r="A34" t="s">
        <v>98</v>
      </c>
      <c r="B34">
        <v>2020</v>
      </c>
      <c r="E34" s="5" t="e">
        <f>(Table9[[#This Row],[Fresh.]]-Table9[[#This Row],[H.S.]])/Table9[[#This Row],[H.S.]]</f>
        <v>#DIV/0!</v>
      </c>
      <c r="G34" s="5" t="e">
        <f>(Table9[[#This Row],[Soph.]]-Table9[[#This Row],[Fresh.]])/Table9[[#This Row],[Fresh.]]</f>
        <v>#DIV/0!</v>
      </c>
      <c r="I34" s="5" t="e">
        <f>(Table9[[#This Row],[Jun]]-Table9[[#This Row],[Soph.]])/Table9[[#This Row],[Soph.]]</f>
        <v>#DIV/0!</v>
      </c>
      <c r="K34" s="6" t="e">
        <f>(Table9[[#This Row],[Sen.]]-Table9[[#This Row],[Jun]])/Table9[[#This Row],[Jun]]</f>
        <v>#DIV/0!</v>
      </c>
      <c r="L34" s="7">
        <v>15.81</v>
      </c>
      <c r="M34">
        <v>13.56</v>
      </c>
      <c r="N34" s="5">
        <f>(Table9[[#This Row],[Fresh.4]]-Table9[[#This Row],[H.S.3]])/Table9[[#This Row],[H.S.3]]</f>
        <v>-0.14231499051233396</v>
      </c>
      <c r="O34">
        <v>14.18</v>
      </c>
      <c r="P34" s="5">
        <f>(Table9[[#This Row],[Soph.5]]-Table9[[#This Row],[Fresh.4]])/Table9[[#This Row],[Fresh.4]]</f>
        <v>0.04572271386430673</v>
      </c>
      <c r="Q34">
        <v>14.14</v>
      </c>
      <c r="R34" s="5">
        <f>(Table9[[#This Row],[Jun ]]-Table9[[#This Row],[Soph.5]])/Table9[[#This Row],[Soph.5]]</f>
        <v>-0.0028208744710859768</v>
      </c>
      <c r="S34">
        <v>13.73</v>
      </c>
      <c r="T34" s="6">
        <f>(Table9[[#This Row],[Sen ]]-Table9[[#This Row],[Jun ]])/Table9[[#This Row],[Jun ]]</f>
        <v>-0.028995756718529005</v>
      </c>
      <c r="U34" s="7">
        <v>15.81</v>
      </c>
      <c r="V34">
        <v>13.24</v>
      </c>
      <c r="W34" s="5">
        <f>(Table9[[#This Row],[Fresh.9]]-Table9[[#This Row],[H.S.8]])/Table9[[#This Row],[H.S.8]]</f>
        <v>-0.16255534471853259</v>
      </c>
      <c r="X34">
        <v>13.53</v>
      </c>
      <c r="Y34" s="5">
        <f>(Table9[[#This Row],[Soph.10]]-Table9[[#This Row],[Fresh.9]])/Table9[[#This Row],[Fresh.9]]</f>
        <v>0.021903323262839815</v>
      </c>
      <c r="Z34">
        <v>12.72</v>
      </c>
      <c r="AA34" s="5">
        <f>(Table9[[#This Row],[Jun  ]]-Table9[[#This Row],[Soph.10]])/Table9[[#This Row],[Soph.10]]</f>
        <v>-0.05986696230598661</v>
      </c>
      <c r="AB34" t="s">
        <v>96</v>
      </c>
      <c r="AC34" s="6">
        <f>(Table9[[#This Row],[Jun  ]]-Table9[[#This Row],[Soph.10]])/Table9[[#This Row],[Soph.10]]</f>
        <v>-0.05986696230598661</v>
      </c>
      <c r="AD34" s="7"/>
      <c r="AH34" s="5" t="e">
        <f>(Table9[[#This Row],[Soph.15]]-Table9[[#This Row],[Fresh.14]])/Table9[[#This Row],[Fresh.14]]</f>
        <v>#DIV/0!</v>
      </c>
      <c r="AJ34" s="5" t="e">
        <f>(Table9[[#This Row],[Jun   ]]-Table9[[#This Row],[Soph.15]])/Table9[[#This Row],[Soph.15]]</f>
        <v>#DIV/0!</v>
      </c>
      <c r="AL34" s="6" t="e">
        <f>(Table9[[#This Row],[Sen  ]]-Table9[[#This Row],[Jun   ]])/Table9[[#This Row],[Jun   ]]</f>
        <v>#DIV/0!</v>
      </c>
      <c r="AM34" s="7">
        <v>30.43</v>
      </c>
      <c r="AO34" s="5">
        <f>(Table9[[#This Row],[Fresh]]-Table9[[#This Row],[H.S.18]])/Table9[[#This Row],[H.S.18]]</f>
        <v>-1</v>
      </c>
      <c r="AQ34" s="5" t="e">
        <f>(Table9[[#This Row],[Soph]]-Table9[[#This Row],[Fresh]])/Table9[[#This Row],[Fresh]]</f>
        <v>#DIV/0!</v>
      </c>
      <c r="AS34" s="5" t="e">
        <f>(Table9[[#This Row],[Jun 2]]-Table9[[#This Row],[Soph]])/Table9[[#This Row],[Soph]]</f>
        <v>#DIV/0!</v>
      </c>
      <c r="AU34" s="6" t="e">
        <f>(Table9[[#This Row],[Sen  2]]-Table9[[#This Row],[Jun 2]])/Table9[[#This Row],[Jun 2]]</f>
        <v>#DIV/0!</v>
      </c>
      <c r="AV34" s="7"/>
      <c r="AZ34" s="5" t="e">
        <f>(Table9[[#This Row],[Soph.25]]-Table9[[#This Row],[Fresh.24]])/Table9[[#This Row],[Fresh.24]]</f>
        <v>#DIV/0!</v>
      </c>
      <c r="BB34" s="5" t="e">
        <f>(Table9[[#This Row],[Jun  3]]-Table9[[#This Row],[Soph.25]])/Table9[[#This Row],[Soph.25]]</f>
        <v>#DIV/0!</v>
      </c>
      <c r="BD34" s="5" t="e">
        <f>(Table9[[#This Row],[Sen   ]]-Table9[[#This Row],[Jun  3]])/Table9[[#This Row],[Jun  3]]</f>
        <v>#DIV/0!</v>
      </c>
    </row>
    <row r="35" spans="1:56" ht="15">
      <c r="A35" t="s">
        <v>99</v>
      </c>
      <c r="B35">
        <v>2020</v>
      </c>
      <c r="E35" s="5" t="e">
        <f>(Table9[[#This Row],[Fresh.]]-Table9[[#This Row],[H.S.]])/Table9[[#This Row],[H.S.]]</f>
        <v>#DIV/0!</v>
      </c>
      <c r="G35" s="9" t="e">
        <f>(Table9[[#This Row],[Soph.]]-Table9[[#This Row],[Fresh.]])/Table9[[#This Row],[Fresh.]]</f>
        <v>#DIV/0!</v>
      </c>
      <c r="I35" s="9" t="e">
        <f>(Table9[[#This Row],[Jun]]-Table9[[#This Row],[Soph.]])/Table9[[#This Row],[Soph.]]</f>
        <v>#DIV/0!</v>
      </c>
      <c r="K35" s="6" t="e">
        <f>(Table9[[#This Row],[Sen.]]-Table9[[#This Row],[Jun]])/Table9[[#This Row],[Jun]]</f>
        <v>#DIV/0!</v>
      </c>
      <c r="L35" s="7">
        <v>9.1</v>
      </c>
      <c r="N35" s="5">
        <f>(Table9[[#This Row],[Fresh.4]]-Table9[[#This Row],[H.S.3]])/Table9[[#This Row],[H.S.3]]</f>
        <v>-1</v>
      </c>
      <c r="P35" s="9" t="e">
        <f>(Table9[[#This Row],[Soph.5]]-Table9[[#This Row],[Fresh.4]])/Table9[[#This Row],[Fresh.4]]</f>
        <v>#DIV/0!</v>
      </c>
      <c r="R35" s="9" t="e">
        <f>(Table9[[#This Row],[Jun ]]-Table9[[#This Row],[Soph.5]])/Table9[[#This Row],[Soph.5]]</f>
        <v>#DIV/0!</v>
      </c>
      <c r="S35">
        <v>10.47</v>
      </c>
      <c r="T35" s="6" t="e">
        <f>(Table9[[#This Row],[Sen ]]-Table9[[#This Row],[Jun ]])/Table9[[#This Row],[Jun ]]</f>
        <v>#DIV/0!</v>
      </c>
      <c r="U35" s="7">
        <v>9.1</v>
      </c>
      <c r="W35" s="5">
        <f>(Table9[[#This Row],[Fresh.9]]-Table9[[#This Row],[H.S.8]])/Table9[[#This Row],[H.S.8]]</f>
        <v>-1</v>
      </c>
      <c r="Y35" s="9" t="e">
        <f>(Table9[[#This Row],[Soph.10]]-Table9[[#This Row],[Fresh.9]])/Table9[[#This Row],[Fresh.9]]</f>
        <v>#DIV/0!</v>
      </c>
      <c r="AA35" s="9" t="e">
        <f>(Table9[[#This Row],[Jun  ]]-Table9[[#This Row],[Soph.10]])/Table9[[#This Row],[Soph.10]]</f>
        <v>#DIV/0!</v>
      </c>
      <c r="AC35" s="6" t="e">
        <f>(Table9[[#This Row],[Jun  ]]-Table9[[#This Row],[Soph.10]])/Table9[[#This Row],[Soph.10]]</f>
        <v>#DIV/0!</v>
      </c>
      <c r="AD35" s="7"/>
      <c r="AH35" s="5" t="e">
        <f>(Table9[[#This Row],[Soph.15]]-Table9[[#This Row],[Fresh.14]])/Table9[[#This Row],[Fresh.14]]</f>
        <v>#DIV/0!</v>
      </c>
      <c r="AJ35" s="5" t="e">
        <f>(Table9[[#This Row],[Jun   ]]-Table9[[#This Row],[Soph.15]])/Table9[[#This Row],[Soph.15]]</f>
        <v>#DIV/0!</v>
      </c>
      <c r="AL35" s="6" t="e">
        <f>(Table9[[#This Row],[Sen  ]]-Table9[[#This Row],[Jun   ]])/Table9[[#This Row],[Jun   ]]</f>
        <v>#DIV/0!</v>
      </c>
      <c r="AM35" s="7">
        <v>28.95</v>
      </c>
      <c r="AO35" s="5">
        <f>(Table9[[#This Row],[Fresh]]-Table9[[#This Row],[H.S.18]])/Table9[[#This Row],[H.S.18]]</f>
        <v>-1</v>
      </c>
      <c r="AQ35" s="5" t="e">
        <f>(Table9[[#This Row],[Soph]]-Table9[[#This Row],[Fresh]])/Table9[[#This Row],[Fresh]]</f>
        <v>#DIV/0!</v>
      </c>
      <c r="AS35" s="5" t="e">
        <f>(Table9[[#This Row],[Jun 2]]-Table9[[#This Row],[Soph]])/Table9[[#This Row],[Soph]]</f>
        <v>#DIV/0!</v>
      </c>
      <c r="AU35" s="6" t="e">
        <f>(Table9[[#This Row],[Sen  2]]-Table9[[#This Row],[Jun 2]])/Table9[[#This Row],[Jun 2]]</f>
        <v>#DIV/0!</v>
      </c>
      <c r="AV35" s="7"/>
      <c r="AZ35" s="5" t="e">
        <f>(Table9[[#This Row],[Soph.25]]-Table9[[#This Row],[Fresh.24]])/Table9[[#This Row],[Fresh.24]]</f>
        <v>#DIV/0!</v>
      </c>
      <c r="BB35" s="5" t="e">
        <f>(Table9[[#This Row],[Jun  3]]-Table9[[#This Row],[Soph.25]])/Table9[[#This Row],[Soph.25]]</f>
        <v>#DIV/0!</v>
      </c>
      <c r="BD35" s="5" t="e">
        <f>(Table9[[#This Row],[Sen   ]]-Table9[[#This Row],[Jun  3]])/Table9[[#This Row],[Jun  3]]</f>
        <v>#DIV/0!</v>
      </c>
    </row>
    <row r="36" spans="1:56" ht="15" customHeight="1">
      <c r="A36" t="s">
        <v>100</v>
      </c>
      <c r="B36">
        <v>2022</v>
      </c>
      <c r="D36">
        <v>11.29</v>
      </c>
      <c r="E36" s="5" t="e">
        <f>(Table9[[#This Row],[Fresh.]]-Table9[[#This Row],[H.S.]])/Table9[[#This Row],[H.S.]]</f>
        <v>#DIV/0!</v>
      </c>
      <c r="F36">
        <v>12.25</v>
      </c>
      <c r="G36" s="5">
        <f>(Table9[[#This Row],[Soph.]]-Table9[[#This Row],[Fresh.]])/Table9[[#This Row],[Fresh.]]</f>
        <v>0.08503100088573967</v>
      </c>
      <c r="I36" s="5">
        <f>(Table9[[#This Row],[Jun]]-Table9[[#This Row],[Soph.]])/Table9[[#This Row],[Soph.]]</f>
        <v>-1</v>
      </c>
      <c r="K36" s="6" t="e">
        <f>(Table9[[#This Row],[Sen.]]-Table9[[#This Row],[Jun]])/Table9[[#This Row],[Jun]]</f>
        <v>#DIV/0!</v>
      </c>
      <c r="L36" s="7">
        <v>10.65</v>
      </c>
      <c r="N36" s="5">
        <f>(Table9[[#This Row],[Fresh.4]]-Table9[[#This Row],[H.S.3]])/Table9[[#This Row],[H.S.3]]</f>
        <v>-1</v>
      </c>
      <c r="P36" s="5" t="e">
        <f>(Table9[[#This Row],[Soph.5]]-Table9[[#This Row],[Fresh.4]])/Table9[[#This Row],[Fresh.4]]</f>
        <v>#DIV/0!</v>
      </c>
      <c r="R36" s="5" t="e">
        <f>(Table9[[#This Row],[Jun ]]-Table9[[#This Row],[Soph.5]])/Table9[[#This Row],[Soph.5]]</f>
        <v>#DIV/0!</v>
      </c>
      <c r="T36" s="6" t="e">
        <f>(Table9[[#This Row],[Sen ]]-Table9[[#This Row],[Jun ]])/Table9[[#This Row],[Jun ]]</f>
        <v>#DIV/0!</v>
      </c>
      <c r="U36" s="7">
        <f>Table9[[#This Row],[H.S.3]]</f>
        <v>10.65</v>
      </c>
      <c r="W36" s="5">
        <f>(Table9[[#This Row],[Fresh.9]]-Table9[[#This Row],[H.S.8]])/Table9[[#This Row],[H.S.8]]</f>
        <v>-1</v>
      </c>
      <c r="Y36" s="5" t="e">
        <f>(Table9[[#This Row],[Soph.10]]-Table9[[#This Row],[Fresh.9]])/Table9[[#This Row],[Fresh.9]]</f>
        <v>#DIV/0!</v>
      </c>
      <c r="AA36" s="5" t="e">
        <f>(Table9[[#This Row],[Jun  ]]-Table9[[#This Row],[Soph.10]])/Table9[[#This Row],[Soph.10]]</f>
        <v>#DIV/0!</v>
      </c>
      <c r="AC36" s="6" t="e">
        <f>(Table9[[#This Row],[Jun  ]]-Table9[[#This Row],[Soph.10]])/Table9[[#This Row],[Soph.10]]</f>
        <v>#DIV/0!</v>
      </c>
      <c r="AD36" s="7"/>
      <c r="AG36">
        <v>37.79</v>
      </c>
      <c r="AH36" s="5" t="e">
        <f>(Table9[[#This Row],[Soph.15]]-Table9[[#This Row],[Fresh.14]])/Table9[[#This Row],[Fresh.14]]</f>
        <v>#DIV/0!</v>
      </c>
      <c r="AJ36" s="5">
        <f>(Table9[[#This Row],[Jun   ]]-Table9[[#This Row],[Soph.15]])/Table9[[#This Row],[Soph.15]]</f>
        <v>-1</v>
      </c>
      <c r="AL36" s="6" t="e">
        <f>(Table9[[#This Row],[Sen  ]]-Table9[[#This Row],[Jun   ]])/Table9[[#This Row],[Jun   ]]</f>
        <v>#DIV/0!</v>
      </c>
      <c r="AM36" s="7">
        <v>44.01</v>
      </c>
      <c r="AN36">
        <v>35.93</v>
      </c>
      <c r="AO36" s="5">
        <f>(Table9[[#This Row],[Fresh]]-Table9[[#This Row],[H.S.18]])/Table9[[#This Row],[H.S.18]]</f>
        <v>-0.1835946375823676</v>
      </c>
      <c r="AP36">
        <v>36.19</v>
      </c>
      <c r="AQ36" s="5">
        <f>(Table9[[#This Row],[Soph]]-Table9[[#This Row],[Fresh]])/Table9[[#This Row],[Fresh]]</f>
        <v>0.007236292791539049</v>
      </c>
      <c r="AS36" s="5">
        <f>(Table9[[#This Row],[Jun 2]]-Table9[[#This Row],[Soph]])/Table9[[#This Row],[Soph]]</f>
        <v>-1</v>
      </c>
      <c r="AU36" s="6" t="e">
        <f>(Table9[[#This Row],[Sen  2]]-Table9[[#This Row],[Jun 2]])/Table9[[#This Row],[Jun 2]]</f>
        <v>#DIV/0!</v>
      </c>
      <c r="AV36" s="7"/>
      <c r="AW36">
        <v>37</v>
      </c>
      <c r="AX36">
        <v>34.66</v>
      </c>
      <c r="AZ36" s="5">
        <f>(Table9[[#This Row],[Soph.25]]-Table9[[#This Row],[Fresh.24]])/Table9[[#This Row],[Fresh.24]]</f>
        <v>-1</v>
      </c>
      <c r="BB36" s="5" t="e">
        <f>(Table9[[#This Row],[Jun  3]]-Table9[[#This Row],[Soph.25]])/Table9[[#This Row],[Soph.25]]</f>
        <v>#DIV/0!</v>
      </c>
      <c r="BD36" s="5" t="e">
        <f>(Table9[[#This Row],[Sen   ]]-Table9[[#This Row],[Jun  3]])/Table9[[#This Row],[Jun  3]]</f>
        <v>#DIV/0!</v>
      </c>
    </row>
    <row r="37" spans="1:56" ht="15">
      <c r="A37" t="s">
        <v>101</v>
      </c>
      <c r="B37">
        <v>2021</v>
      </c>
      <c r="E37" s="5" t="e">
        <f>(Table9[[#This Row],[Fresh.]]-Table9[[#This Row],[H.S.]])/Table9[[#This Row],[H.S.]]</f>
        <v>#DIV/0!</v>
      </c>
      <c r="G37" s="5" t="e">
        <f>(Table9[[#This Row],[Soph.]]-Table9[[#This Row],[Fresh.]])/Table9[[#This Row],[Fresh.]]</f>
        <v>#DIV/0!</v>
      </c>
      <c r="I37" s="5" t="e">
        <f>(Table9[[#This Row],[Jun]]-Table9[[#This Row],[Soph.]])/Table9[[#This Row],[Soph.]]</f>
        <v>#DIV/0!</v>
      </c>
      <c r="K37" s="6" t="e">
        <f>(Table9[[#This Row],[Sen.]]-Table9[[#This Row],[Jun]])/Table9[[#This Row],[Jun]]</f>
        <v>#DIV/0!</v>
      </c>
      <c r="L37" s="7" t="s">
        <v>80</v>
      </c>
      <c r="M37">
        <v>12.45</v>
      </c>
      <c r="N37" s="5" t="e">
        <f>(Table9[[#This Row],[Fresh.4]]-Table9[[#This Row],[H.S.3]])/Table9[[#This Row],[H.S.3]]</f>
        <v>#VALUE!</v>
      </c>
      <c r="P37" s="5">
        <f>(Table9[[#This Row],[Soph.5]]-Table9[[#This Row],[Fresh.4]])/Table9[[#This Row],[Fresh.4]]</f>
        <v>-1</v>
      </c>
      <c r="R37" s="5" t="e">
        <f>(Table9[[#This Row],[Jun ]]-Table9[[#This Row],[Soph.5]])/Table9[[#This Row],[Soph.5]]</f>
        <v>#DIV/0!</v>
      </c>
      <c r="T37" s="6" t="e">
        <f>(Table9[[#This Row],[Sen ]]-Table9[[#This Row],[Jun ]])/Table9[[#This Row],[Jun ]]</f>
        <v>#DIV/0!</v>
      </c>
      <c r="U37" s="7" t="str">
        <f>Table9[[#This Row],[H.S.3]]</f>
        <v>NA</v>
      </c>
      <c r="W37" s="5" t="e">
        <f>(Table9[[#This Row],[Fresh.9]]-Table9[[#This Row],[H.S.8]])/Table9[[#This Row],[H.S.8]]</f>
        <v>#VALUE!</v>
      </c>
      <c r="Y37" s="5" t="e">
        <f>(Table9[[#This Row],[Soph.10]]-Table9[[#This Row],[Fresh.9]])/Table9[[#This Row],[Fresh.9]]</f>
        <v>#DIV/0!</v>
      </c>
      <c r="AA37" s="5" t="e">
        <f>(Table9[[#This Row],[Jun  ]]-Table9[[#This Row],[Soph.10]])/Table9[[#This Row],[Soph.10]]</f>
        <v>#DIV/0!</v>
      </c>
      <c r="AC37" s="6" t="e">
        <f>(Table9[[#This Row],[Jun  ]]-Table9[[#This Row],[Soph.10]])/Table9[[#This Row],[Soph.10]]</f>
        <v>#DIV/0!</v>
      </c>
      <c r="AD37" s="7"/>
      <c r="AH37" s="5" t="e">
        <f>(Table9[[#This Row],[Soph.15]]-Table9[[#This Row],[Fresh.14]])/Table9[[#This Row],[Fresh.14]]</f>
        <v>#DIV/0!</v>
      </c>
      <c r="AJ37" s="5" t="e">
        <f>(Table9[[#This Row],[Jun   ]]-Table9[[#This Row],[Soph.15]])/Table9[[#This Row],[Soph.15]]</f>
        <v>#DIV/0!</v>
      </c>
      <c r="AL37" s="6" t="e">
        <f>(Table9[[#This Row],[Sen  ]]-Table9[[#This Row],[Jun   ]])/Table9[[#This Row],[Jun   ]]</f>
        <v>#DIV/0!</v>
      </c>
      <c r="AM37" s="7" t="s">
        <v>80</v>
      </c>
      <c r="AO37" s="5" t="e">
        <f>(Table9[[#This Row],[Fresh]]-Table9[[#This Row],[H.S.18]])/Table9[[#This Row],[H.S.18]]</f>
        <v>#VALUE!</v>
      </c>
      <c r="AQ37" s="5" t="e">
        <f>(Table9[[#This Row],[Soph]]-Table9[[#This Row],[Fresh]])/Table9[[#This Row],[Fresh]]</f>
        <v>#DIV/0!</v>
      </c>
      <c r="AS37" s="5" t="e">
        <f>(Table9[[#This Row],[Jun 2]]-Table9[[#This Row],[Soph]])/Table9[[#This Row],[Soph]]</f>
        <v>#DIV/0!</v>
      </c>
      <c r="AU37" s="6" t="e">
        <f>(Table9[[#This Row],[Sen  2]]-Table9[[#This Row],[Jun 2]])/Table9[[#This Row],[Jun 2]]</f>
        <v>#DIV/0!</v>
      </c>
      <c r="AV37" s="7"/>
      <c r="AZ37" s="5" t="e">
        <f>(Table9[[#This Row],[Soph.25]]-Table9[[#This Row],[Fresh.24]])/Table9[[#This Row],[Fresh.24]]</f>
        <v>#DIV/0!</v>
      </c>
      <c r="BB37" s="5" t="e">
        <f>(Table9[[#This Row],[Jun  3]]-Table9[[#This Row],[Soph.25]])/Table9[[#This Row],[Soph.25]]</f>
        <v>#DIV/0!</v>
      </c>
      <c r="BD37" s="5" t="e">
        <f>(Table9[[#This Row],[Sen   ]]-Table9[[#This Row],[Jun  3]])/Table9[[#This Row],[Jun  3]]</f>
        <v>#DIV/0!</v>
      </c>
    </row>
    <row r="38" spans="1:56" ht="15">
      <c r="A38" t="s">
        <v>102</v>
      </c>
      <c r="B38">
        <v>2021</v>
      </c>
      <c r="D38">
        <v>11.38</v>
      </c>
      <c r="E38" s="5" t="e">
        <f>(Table9[[#This Row],[Fresh.]]-Table9[[#This Row],[H.S.]])/Table9[[#This Row],[H.S.]]</f>
        <v>#DIV/0!</v>
      </c>
      <c r="F38">
        <v>14.29</v>
      </c>
      <c r="G38" s="5">
        <f>(Table9[[#This Row],[Soph.]]-Table9[[#This Row],[Fresh.]])/Table9[[#This Row],[Fresh.]]</f>
        <v>0.25571177504393655</v>
      </c>
      <c r="H38">
        <v>14.88</v>
      </c>
      <c r="I38" s="5">
        <f>(Table9[[#This Row],[Jun]]-Table9[[#This Row],[Soph.]])/Table9[[#This Row],[Soph.]]</f>
        <v>0.04128761371588535</v>
      </c>
      <c r="K38" s="6">
        <f>(Table9[[#This Row],[Sen.]]-Table9[[#This Row],[Jun]])/Table9[[#This Row],[Jun]]</f>
        <v>-1</v>
      </c>
      <c r="L38" s="7">
        <v>14.02</v>
      </c>
      <c r="M38">
        <v>13.03</v>
      </c>
      <c r="N38" s="5">
        <f>(Table9[[#This Row],[Fresh.4]]-Table9[[#This Row],[H.S.3]])/Table9[[#This Row],[H.S.3]]</f>
        <v>-0.07061340941512127</v>
      </c>
      <c r="O38">
        <v>14.31</v>
      </c>
      <c r="P38" s="5">
        <f>(Table9[[#This Row],[Soph.5]]-Table9[[#This Row],[Fresh.4]])/Table9[[#This Row],[Fresh.4]]</f>
        <v>0.09823484267075988</v>
      </c>
      <c r="Q38">
        <v>14.42</v>
      </c>
      <c r="R38" s="5">
        <f>(Table9[[#This Row],[Jun ]]-Table9[[#This Row],[Soph.5]])/Table9[[#This Row],[Soph.5]]</f>
        <v>0.007686932215234062</v>
      </c>
      <c r="T38" s="6">
        <f>(Table9[[#This Row],[Sen ]]-Table9[[#This Row],[Jun ]])/Table9[[#This Row],[Jun ]]</f>
        <v>-1</v>
      </c>
      <c r="U38" s="7">
        <f>Table9[[#This Row],[H.S.3]]</f>
        <v>14.02</v>
      </c>
      <c r="V38">
        <v>12.95</v>
      </c>
      <c r="W38" s="5">
        <f>(Table9[[#This Row],[Fresh.9]]-Table9[[#This Row],[H.S.8]])/Table9[[#This Row],[H.S.8]]</f>
        <v>-0.07631954350927249</v>
      </c>
      <c r="X38">
        <v>13.41</v>
      </c>
      <c r="Y38" s="5">
        <f>(Table9[[#This Row],[Soph.10]]-Table9[[#This Row],[Fresh.9]])/Table9[[#This Row],[Fresh.9]]</f>
        <v>0.03552123552123559</v>
      </c>
      <c r="Z38" t="s">
        <v>96</v>
      </c>
      <c r="AA38" s="5" t="e">
        <f>(Table9[[#This Row],[Jun  ]]-Table9[[#This Row],[Soph.10]])/Table9[[#This Row],[Soph.10]]</f>
        <v>#VALUE!</v>
      </c>
      <c r="AC38" s="6" t="e">
        <f>(Table9[[#This Row],[Jun  ]]-Table9[[#This Row],[Soph.10]])/Table9[[#This Row],[Soph.10]]</f>
        <v>#VALUE!</v>
      </c>
      <c r="AD38" s="7"/>
      <c r="AE38">
        <v>39.98</v>
      </c>
      <c r="AG38">
        <v>44.47</v>
      </c>
      <c r="AH38" s="5">
        <f>(Table9[[#This Row],[Soph.15]]-Table9[[#This Row],[Fresh.14]])/Table9[[#This Row],[Fresh.14]]</f>
        <v>0.11230615307653832</v>
      </c>
      <c r="AI38" t="s">
        <v>96</v>
      </c>
      <c r="AJ38" s="5" t="e">
        <f>(Table9[[#This Row],[Jun   ]]-Table9[[#This Row],[Soph.15]])/Table9[[#This Row],[Soph.15]]</f>
        <v>#VALUE!</v>
      </c>
      <c r="AL38" s="6" t="e">
        <f>(Table9[[#This Row],[Sen  ]]-Table9[[#This Row],[Jun   ]])/Table9[[#This Row],[Jun   ]]</f>
        <v>#VALUE!</v>
      </c>
      <c r="AM38" s="7">
        <v>43.89</v>
      </c>
      <c r="AN38">
        <v>37.27</v>
      </c>
      <c r="AO38" s="5">
        <f>(Table9[[#This Row],[Fresh]]-Table9[[#This Row],[H.S.18]])/Table9[[#This Row],[H.S.18]]</f>
        <v>-0.15083162451583498</v>
      </c>
      <c r="AP38">
        <v>41.02</v>
      </c>
      <c r="AQ38" s="5">
        <f>(Table9[[#This Row],[Soph]]-Table9[[#This Row],[Fresh]])/Table9[[#This Row],[Fresh]]</f>
        <v>0.10061711832573114</v>
      </c>
      <c r="AR38" t="s">
        <v>96</v>
      </c>
      <c r="AS38" s="5" t="e">
        <f>(Table9[[#This Row],[Jun 2]]-Table9[[#This Row],[Soph]])/Table9[[#This Row],[Soph]]</f>
        <v>#VALUE!</v>
      </c>
      <c r="AU38" s="6" t="e">
        <f>(Table9[[#This Row],[Sen  2]]-Table9[[#This Row],[Jun 2]])/Table9[[#This Row],[Jun 2]]</f>
        <v>#VALUE!</v>
      </c>
      <c r="AV38" s="7"/>
      <c r="AZ38" s="5" t="e">
        <f>(Table9[[#This Row],[Soph.25]]-Table9[[#This Row],[Fresh.24]])/Table9[[#This Row],[Fresh.24]]</f>
        <v>#DIV/0!</v>
      </c>
      <c r="BB38" s="5" t="e">
        <f>(Table9[[#This Row],[Jun  3]]-Table9[[#This Row],[Soph.25]])/Table9[[#This Row],[Soph.25]]</f>
        <v>#DIV/0!</v>
      </c>
      <c r="BD38" s="5" t="e">
        <f>(Table9[[#This Row],[Sen   ]]-Table9[[#This Row],[Jun  3]])/Table9[[#This Row],[Jun  3]]</f>
        <v>#DIV/0!</v>
      </c>
    </row>
    <row r="39" spans="1:56" ht="15">
      <c r="A39" t="s">
        <v>103</v>
      </c>
      <c r="B39">
        <v>2021</v>
      </c>
      <c r="D39">
        <v>12.37</v>
      </c>
      <c r="E39" s="5" t="e">
        <f>(Table9[[#This Row],[Fresh.]]-Table9[[#This Row],[H.S.]])/Table9[[#This Row],[H.S.]]</f>
        <v>#DIV/0!</v>
      </c>
      <c r="G39" s="5">
        <f>(Table9[[#This Row],[Soph.]]-Table9[[#This Row],[Fresh.]])/Table9[[#This Row],[Fresh.]]</f>
        <v>-1</v>
      </c>
      <c r="I39" s="5" t="e">
        <f>(Table9[[#This Row],[Jun]]-Table9[[#This Row],[Soph.]])/Table9[[#This Row],[Soph.]]</f>
        <v>#DIV/0!</v>
      </c>
      <c r="K39" s="6" t="e">
        <f>(Table9[[#This Row],[Sen.]]-Table9[[#This Row],[Jun]])/Table9[[#This Row],[Jun]]</f>
        <v>#DIV/0!</v>
      </c>
      <c r="L39" s="7">
        <v>11.32</v>
      </c>
      <c r="N39" s="5">
        <f>(Table9[[#This Row],[Fresh.4]]-Table9[[#This Row],[H.S.3]])/Table9[[#This Row],[H.S.3]]</f>
        <v>-1</v>
      </c>
      <c r="P39" s="5" t="e">
        <f>(Table9[[#This Row],[Soph.5]]-Table9[[#This Row],[Fresh.4]])/Table9[[#This Row],[Fresh.4]]</f>
        <v>#DIV/0!</v>
      </c>
      <c r="R39" s="5" t="e">
        <f>(Table9[[#This Row],[Jun ]]-Table9[[#This Row],[Soph.5]])/Table9[[#This Row],[Soph.5]]</f>
        <v>#DIV/0!</v>
      </c>
      <c r="T39" s="6" t="e">
        <f>(Table9[[#This Row],[Sen ]]-Table9[[#This Row],[Jun ]])/Table9[[#This Row],[Jun ]]</f>
        <v>#DIV/0!</v>
      </c>
      <c r="U39" s="7">
        <f>Table9[[#This Row],[H.S.3]]</f>
        <v>11.32</v>
      </c>
      <c r="W39" s="5">
        <f>(Table9[[#This Row],[Fresh.9]]-Table9[[#This Row],[H.S.8]])/Table9[[#This Row],[H.S.8]]</f>
        <v>-1</v>
      </c>
      <c r="Y39" s="5" t="e">
        <f>(Table9[[#This Row],[Soph.10]]-Table9[[#This Row],[Fresh.9]])/Table9[[#This Row],[Fresh.9]]</f>
        <v>#DIV/0!</v>
      </c>
      <c r="AA39" s="5" t="e">
        <f>(Table9[[#This Row],[Jun  ]]-Table9[[#This Row],[Soph.10]])/Table9[[#This Row],[Soph.10]]</f>
        <v>#DIV/0!</v>
      </c>
      <c r="AC39" s="6" t="e">
        <f>(Table9[[#This Row],[Jun  ]]-Table9[[#This Row],[Soph.10]])/Table9[[#This Row],[Soph.10]]</f>
        <v>#DIV/0!</v>
      </c>
      <c r="AD39" s="7"/>
      <c r="AH39" s="5" t="e">
        <f>(Table9[[#This Row],[Soph.15]]-Table9[[#This Row],[Fresh.14]])/Table9[[#This Row],[Fresh.14]]</f>
        <v>#DIV/0!</v>
      </c>
      <c r="AJ39" s="5" t="e">
        <f>(Table9[[#This Row],[Jun   ]]-Table9[[#This Row],[Soph.15]])/Table9[[#This Row],[Soph.15]]</f>
        <v>#DIV/0!</v>
      </c>
      <c r="AL39" s="6" t="e">
        <f>(Table9[[#This Row],[Sen  ]]-Table9[[#This Row],[Jun   ]])/Table9[[#This Row],[Jun   ]]</f>
        <v>#DIV/0!</v>
      </c>
      <c r="AM39" s="7">
        <v>43.66</v>
      </c>
      <c r="AN39">
        <v>40.7</v>
      </c>
      <c r="AO39" s="5">
        <f>(Table9[[#This Row],[Fresh]]-Table9[[#This Row],[H.S.18]])/Table9[[#This Row],[H.S.18]]</f>
        <v>-0.06779661016949139</v>
      </c>
      <c r="AQ39" s="5">
        <f>(Table9[[#This Row],[Soph]]-Table9[[#This Row],[Fresh]])/Table9[[#This Row],[Fresh]]</f>
        <v>-1</v>
      </c>
      <c r="AS39" s="5" t="e">
        <f>(Table9[[#This Row],[Jun 2]]-Table9[[#This Row],[Soph]])/Table9[[#This Row],[Soph]]</f>
        <v>#DIV/0!</v>
      </c>
      <c r="AU39" s="6" t="e">
        <f>(Table9[[#This Row],[Sen  2]]-Table9[[#This Row],[Jun 2]])/Table9[[#This Row],[Jun 2]]</f>
        <v>#DIV/0!</v>
      </c>
      <c r="AV39" s="7"/>
      <c r="AW39">
        <v>42.56</v>
      </c>
      <c r="AZ39" s="5">
        <f>(Table9[[#This Row],[Soph.25]]-Table9[[#This Row],[Fresh.24]])/Table9[[#This Row],[Fresh.24]]</f>
        <v>-1</v>
      </c>
      <c r="BB39" s="5" t="e">
        <f>(Table9[[#This Row],[Jun  3]]-Table9[[#This Row],[Soph.25]])/Table9[[#This Row],[Soph.25]]</f>
        <v>#DIV/0!</v>
      </c>
      <c r="BD39" s="5" t="e">
        <f>(Table9[[#This Row],[Sen   ]]-Table9[[#This Row],[Jun  3]])/Table9[[#This Row],[Jun  3]]</f>
        <v>#DIV/0!</v>
      </c>
    </row>
    <row r="40" spans="1:56" ht="15">
      <c r="A40" t="s">
        <v>104</v>
      </c>
      <c r="B40">
        <v>2021</v>
      </c>
      <c r="D40">
        <v>12.41</v>
      </c>
      <c r="E40" s="5" t="e">
        <f>(Table9[[#This Row],[Fresh.]]-Table9[[#This Row],[H.S.]])/Table9[[#This Row],[H.S.]]</f>
        <v>#DIV/0!</v>
      </c>
      <c r="G40" s="5">
        <f>(Table9[[#This Row],[Soph.]]-Table9[[#This Row],[Fresh.]])/Table9[[#This Row],[Fresh.]]</f>
        <v>-1</v>
      </c>
      <c r="I40" s="5" t="e">
        <f>(Table9[[#This Row],[Jun]]-Table9[[#This Row],[Soph.]])/Table9[[#This Row],[Soph.]]</f>
        <v>#DIV/0!</v>
      </c>
      <c r="K40" s="6" t="e">
        <f>(Table9[[#This Row],[Sen.]]-Table9[[#This Row],[Jun]])/Table9[[#This Row],[Jun]]</f>
        <v>#DIV/0!</v>
      </c>
      <c r="L40" s="7">
        <v>15.22</v>
      </c>
      <c r="M40">
        <v>13.43</v>
      </c>
      <c r="N40" s="5">
        <f>(Table9[[#This Row],[Fresh.4]]-Table9[[#This Row],[H.S.3]])/Table9[[#This Row],[H.S.3]]</f>
        <v>-0.11760840998685945</v>
      </c>
      <c r="P40" s="5">
        <f>(Table9[[#This Row],[Soph.5]]-Table9[[#This Row],[Fresh.4]])/Table9[[#This Row],[Fresh.4]]</f>
        <v>-1</v>
      </c>
      <c r="R40" s="5" t="e">
        <f>(Table9[[#This Row],[Jun ]]-Table9[[#This Row],[Soph.5]])/Table9[[#This Row],[Soph.5]]</f>
        <v>#DIV/0!</v>
      </c>
      <c r="T40" s="6" t="e">
        <f>(Table9[[#This Row],[Sen ]]-Table9[[#This Row],[Jun ]])/Table9[[#This Row],[Jun ]]</f>
        <v>#DIV/0!</v>
      </c>
      <c r="U40" s="7">
        <f>Table9[[#This Row],[H.S.3]]</f>
        <v>15.22</v>
      </c>
      <c r="V40">
        <v>13.39</v>
      </c>
      <c r="W40" s="5">
        <f>(Table9[[#This Row],[Fresh.9]]-Table9[[#This Row],[H.S.8]])/Table9[[#This Row],[H.S.8]]</f>
        <v>-0.1202365308804205</v>
      </c>
      <c r="Y40" s="5">
        <f>(Table9[[#This Row],[Soph.10]]-Table9[[#This Row],[Fresh.9]])/Table9[[#This Row],[Fresh.9]]</f>
        <v>-1</v>
      </c>
      <c r="AA40" s="5" t="e">
        <f>(Table9[[#This Row],[Jun  ]]-Table9[[#This Row],[Soph.10]])/Table9[[#This Row],[Soph.10]]</f>
        <v>#DIV/0!</v>
      </c>
      <c r="AC40" s="6" t="e">
        <f>(Table9[[#This Row],[Jun  ]]-Table9[[#This Row],[Soph.10]])/Table9[[#This Row],[Soph.10]]</f>
        <v>#DIV/0!</v>
      </c>
      <c r="AD40" s="7"/>
      <c r="AH40" s="5" t="e">
        <f>(Table9[[#This Row],[Soph.15]]-Table9[[#This Row],[Fresh.14]])/Table9[[#This Row],[Fresh.14]]</f>
        <v>#DIV/0!</v>
      </c>
      <c r="AJ40" s="5" t="e">
        <f>(Table9[[#This Row],[Jun   ]]-Table9[[#This Row],[Soph.15]])/Table9[[#This Row],[Soph.15]]</f>
        <v>#DIV/0!</v>
      </c>
      <c r="AL40" s="6" t="e">
        <f>(Table9[[#This Row],[Sen  ]]-Table9[[#This Row],[Jun   ]])/Table9[[#This Row],[Jun   ]]</f>
        <v>#DIV/0!</v>
      </c>
      <c r="AM40" s="7">
        <v>34.49</v>
      </c>
      <c r="AO40" s="5">
        <f>(Table9[[#This Row],[Fresh]]-Table9[[#This Row],[H.S.18]])/Table9[[#This Row],[H.S.18]]</f>
        <v>-1</v>
      </c>
      <c r="AQ40" s="5" t="e">
        <f>(Table9[[#This Row],[Soph]]-Table9[[#This Row],[Fresh]])/Table9[[#This Row],[Fresh]]</f>
        <v>#DIV/0!</v>
      </c>
      <c r="AS40" s="5" t="e">
        <f>(Table9[[#This Row],[Jun 2]]-Table9[[#This Row],[Soph]])/Table9[[#This Row],[Soph]]</f>
        <v>#DIV/0!</v>
      </c>
      <c r="AU40" s="6" t="e">
        <f>(Table9[[#This Row],[Sen  2]]-Table9[[#This Row],[Jun 2]])/Table9[[#This Row],[Jun 2]]</f>
        <v>#DIV/0!</v>
      </c>
      <c r="AV40" s="7"/>
      <c r="AW40">
        <v>46.06</v>
      </c>
      <c r="AZ40" s="5">
        <f>(Table9[[#This Row],[Soph.25]]-Table9[[#This Row],[Fresh.24]])/Table9[[#This Row],[Fresh.24]]</f>
        <v>-1</v>
      </c>
      <c r="BB40" s="5" t="e">
        <f>(Table9[[#This Row],[Jun  3]]-Table9[[#This Row],[Soph.25]])/Table9[[#This Row],[Soph.25]]</f>
        <v>#DIV/0!</v>
      </c>
      <c r="BD40" s="5" t="e">
        <f>(Table9[[#This Row],[Sen   ]]-Table9[[#This Row],[Jun  3]])/Table9[[#This Row],[Jun  3]]</f>
        <v>#DIV/0!</v>
      </c>
    </row>
    <row r="41" spans="1:56" ht="15">
      <c r="A41" t="s">
        <v>105</v>
      </c>
      <c r="B41">
        <v>2022</v>
      </c>
      <c r="E41" s="5" t="e">
        <f>(Table9[[#This Row],[Fresh.]]-Table9[[#This Row],[H.S.]])/Table9[[#This Row],[H.S.]]</f>
        <v>#DIV/0!</v>
      </c>
      <c r="G41" s="9" t="e">
        <f>(Table9[[#This Row],[Soph.]]-Table9[[#This Row],[Fresh.]])/Table9[[#This Row],[Fresh.]]</f>
        <v>#DIV/0!</v>
      </c>
      <c r="I41" s="9" t="e">
        <f>(Table9[[#This Row],[Jun]]-Table9[[#This Row],[Soph.]])/Table9[[#This Row],[Soph.]]</f>
        <v>#DIV/0!</v>
      </c>
      <c r="K41" s="6" t="e">
        <f>(Table9[[#This Row],[Sen.]]-Table9[[#This Row],[Jun]])/Table9[[#This Row],[Jun]]</f>
        <v>#DIV/0!</v>
      </c>
      <c r="L41" s="7">
        <v>11.94</v>
      </c>
      <c r="M41">
        <v>11.61</v>
      </c>
      <c r="N41" s="5">
        <f>(Table9[[#This Row],[Fresh.4]]-Table9[[#This Row],[H.S.3]])/Table9[[#This Row],[H.S.3]]</f>
        <v>-0.027638190954773878</v>
      </c>
      <c r="O41">
        <v>11.57</v>
      </c>
      <c r="P41" s="9">
        <f>(Table9[[#This Row],[Soph.5]]-Table9[[#This Row],[Fresh.4]])/Table9[[#This Row],[Fresh.4]]</f>
        <v>-0.003445305770887093</v>
      </c>
      <c r="R41" s="9">
        <f>(Table9[[#This Row],[Jun ]]-Table9[[#This Row],[Soph.5]])/Table9[[#This Row],[Soph.5]]</f>
        <v>-1</v>
      </c>
      <c r="T41" s="6" t="e">
        <f>(Table9[[#This Row],[Sen ]]-Table9[[#This Row],[Jun ]])/Table9[[#This Row],[Jun ]]</f>
        <v>#DIV/0!</v>
      </c>
      <c r="U41" s="7">
        <f>Table9[[#This Row],[H.S.3]]</f>
        <v>11.94</v>
      </c>
      <c r="V41">
        <v>12.15</v>
      </c>
      <c r="W41" s="5">
        <f>(Table9[[#This Row],[Fresh.9]]-Table9[[#This Row],[H.S.8]])/Table9[[#This Row],[H.S.8]]</f>
        <v>0.017587939698492535</v>
      </c>
      <c r="X41" t="s">
        <v>96</v>
      </c>
      <c r="Y41" s="9" t="e">
        <f>(Table9[[#This Row],[Soph.10]]-Table9[[#This Row],[Fresh.9]])/Table9[[#This Row],[Fresh.9]]</f>
        <v>#VALUE!</v>
      </c>
      <c r="AA41" s="9" t="e">
        <f>(Table9[[#This Row],[Jun  ]]-Table9[[#This Row],[Soph.10]])/Table9[[#This Row],[Soph.10]]</f>
        <v>#VALUE!</v>
      </c>
      <c r="AC41" s="6" t="e">
        <f>(Table9[[#This Row],[Jun  ]]-Table9[[#This Row],[Soph.10]])/Table9[[#This Row],[Soph.10]]</f>
        <v>#VALUE!</v>
      </c>
      <c r="AD41" s="7"/>
      <c r="AH41" s="5" t="e">
        <f>(Table9[[#This Row],[Soph.15]]-Table9[[#This Row],[Fresh.14]])/Table9[[#This Row],[Fresh.14]]</f>
        <v>#DIV/0!</v>
      </c>
      <c r="AJ41" s="5" t="e">
        <f>(Table9[[#This Row],[Jun   ]]-Table9[[#This Row],[Soph.15]])/Table9[[#This Row],[Soph.15]]</f>
        <v>#DIV/0!</v>
      </c>
      <c r="AL41" s="6" t="e">
        <f>(Table9[[#This Row],[Sen  ]]-Table9[[#This Row],[Jun   ]])/Table9[[#This Row],[Jun   ]]</f>
        <v>#DIV/0!</v>
      </c>
      <c r="AM41" s="7">
        <v>39.01</v>
      </c>
      <c r="AN41">
        <v>37.76</v>
      </c>
      <c r="AO41" s="5">
        <f>(Table9[[#This Row],[Fresh]]-Table9[[#This Row],[H.S.18]])/Table9[[#This Row],[H.S.18]]</f>
        <v>-0.03204306588054345</v>
      </c>
      <c r="AP41" t="s">
        <v>96</v>
      </c>
      <c r="AQ41" s="5" t="e">
        <f>(Table9[[#This Row],[Soph]]-Table9[[#This Row],[Fresh]])/Table9[[#This Row],[Fresh]]</f>
        <v>#VALUE!</v>
      </c>
      <c r="AS41" s="5" t="e">
        <f>(Table9[[#This Row],[Jun 2]]-Table9[[#This Row],[Soph]])/Table9[[#This Row],[Soph]]</f>
        <v>#VALUE!</v>
      </c>
      <c r="AU41" s="6" t="e">
        <f>(Table9[[#This Row],[Sen  2]]-Table9[[#This Row],[Jun 2]])/Table9[[#This Row],[Jun 2]]</f>
        <v>#DIV/0!</v>
      </c>
      <c r="AV41" s="7"/>
      <c r="AZ41" s="5" t="e">
        <f>(Table9[[#This Row],[Soph.25]]-Table9[[#This Row],[Fresh.24]])/Table9[[#This Row],[Fresh.24]]</f>
        <v>#DIV/0!</v>
      </c>
      <c r="BB41" s="5" t="e">
        <f>(Table9[[#This Row],[Jun  3]]-Table9[[#This Row],[Soph.25]])/Table9[[#This Row],[Soph.25]]</f>
        <v>#DIV/0!</v>
      </c>
      <c r="BD41" s="5" t="e">
        <f>(Table9[[#This Row],[Sen   ]]-Table9[[#This Row],[Jun  3]])/Table9[[#This Row],[Jun  3]]</f>
        <v>#DIV/0!</v>
      </c>
    </row>
    <row r="42" spans="1:56" ht="15">
      <c r="A42" t="s">
        <v>106</v>
      </c>
      <c r="B42">
        <v>2022</v>
      </c>
      <c r="E42" s="5" t="e">
        <f>(Table9[[#This Row],[Fresh.]]-Table9[[#This Row],[H.S.]])/Table9[[#This Row],[H.S.]]</f>
        <v>#DIV/0!</v>
      </c>
      <c r="G42" s="9" t="e">
        <f>(Table9[[#This Row],[Soph.]]-Table9[[#This Row],[Fresh.]])/Table9[[#This Row],[Fresh.]]</f>
        <v>#DIV/0!</v>
      </c>
      <c r="I42" s="9" t="e">
        <f>(Table9[[#This Row],[Jun]]-Table9[[#This Row],[Soph.]])/Table9[[#This Row],[Soph.]]</f>
        <v>#DIV/0!</v>
      </c>
      <c r="K42" s="6" t="e">
        <f>(Table9[[#This Row],[Sen.]]-Table9[[#This Row],[Jun]])/Table9[[#This Row],[Jun]]</f>
        <v>#DIV/0!</v>
      </c>
      <c r="L42" s="7">
        <v>9.88</v>
      </c>
      <c r="M42">
        <v>9.73</v>
      </c>
      <c r="N42" s="5">
        <f>(Table9[[#This Row],[Fresh.4]]-Table9[[#This Row],[H.S.3]])/Table9[[#This Row],[H.S.3]]</f>
        <v>-0.015182186234817848</v>
      </c>
      <c r="P42" s="9">
        <f>(Table9[[#This Row],[Soph.5]]-Table9[[#This Row],[Fresh.4]])/Table9[[#This Row],[Fresh.4]]</f>
        <v>-1</v>
      </c>
      <c r="R42" s="9" t="e">
        <f>(Table9[[#This Row],[Jun ]]-Table9[[#This Row],[Soph.5]])/Table9[[#This Row],[Soph.5]]</f>
        <v>#DIV/0!</v>
      </c>
      <c r="T42" s="6" t="e">
        <f>(Table9[[#This Row],[Sen ]]-Table9[[#This Row],[Jun ]])/Table9[[#This Row],[Jun ]]</f>
        <v>#DIV/0!</v>
      </c>
      <c r="U42" s="7">
        <f>Table9[[#This Row],[H.S.3]]</f>
        <v>9.88</v>
      </c>
      <c r="V42">
        <v>9.32</v>
      </c>
      <c r="W42" s="5">
        <f>(Table9[[#This Row],[Fresh.9]]-Table9[[#This Row],[H.S.8]])/Table9[[#This Row],[H.S.8]]</f>
        <v>-0.05668016194331989</v>
      </c>
      <c r="Y42" s="9">
        <f>(Table9[[#This Row],[Soph.10]]-Table9[[#This Row],[Fresh.9]])/Table9[[#This Row],[Fresh.9]]</f>
        <v>-1</v>
      </c>
      <c r="AA42" s="9" t="e">
        <f>(Table9[[#This Row],[Jun  ]]-Table9[[#This Row],[Soph.10]])/Table9[[#This Row],[Soph.10]]</f>
        <v>#DIV/0!</v>
      </c>
      <c r="AC42" s="6" t="e">
        <f>(Table9[[#This Row],[Jun  ]]-Table9[[#This Row],[Soph.10]])/Table9[[#This Row],[Soph.10]]</f>
        <v>#DIV/0!</v>
      </c>
      <c r="AD42" s="7"/>
      <c r="AH42" s="5" t="e">
        <f>(Table9[[#This Row],[Soph.15]]-Table9[[#This Row],[Fresh.14]])/Table9[[#This Row],[Fresh.14]]</f>
        <v>#DIV/0!</v>
      </c>
      <c r="AJ42" s="5" t="e">
        <f>(Table9[[#This Row],[Jun   ]]-Table9[[#This Row],[Soph.15]])/Table9[[#This Row],[Soph.15]]</f>
        <v>#DIV/0!</v>
      </c>
      <c r="AL42" s="6" t="e">
        <f>(Table9[[#This Row],[Sen  ]]-Table9[[#This Row],[Jun   ]])/Table9[[#This Row],[Jun   ]]</f>
        <v>#DIV/0!</v>
      </c>
      <c r="AM42" s="7">
        <v>20.42</v>
      </c>
      <c r="AO42" s="5">
        <f>(Table9[[#This Row],[Fresh]]-Table9[[#This Row],[H.S.18]])/Table9[[#This Row],[H.S.18]]</f>
        <v>-1</v>
      </c>
      <c r="AQ42" s="5" t="e">
        <f>(Table9[[#This Row],[Soph]]-Table9[[#This Row],[Fresh]])/Table9[[#This Row],[Fresh]]</f>
        <v>#DIV/0!</v>
      </c>
      <c r="AS42" s="5" t="e">
        <f>(Table9[[#This Row],[Jun 2]]-Table9[[#This Row],[Soph]])/Table9[[#This Row],[Soph]]</f>
        <v>#DIV/0!</v>
      </c>
      <c r="AU42" s="6" t="e">
        <f>(Table9[[#This Row],[Sen  2]]-Table9[[#This Row],[Jun 2]])/Table9[[#This Row],[Jun 2]]</f>
        <v>#DIV/0!</v>
      </c>
      <c r="AV42" s="7"/>
      <c r="AZ42" s="5" t="e">
        <f>(Table9[[#This Row],[Soph.25]]-Table9[[#This Row],[Fresh.24]])/Table9[[#This Row],[Fresh.24]]</f>
        <v>#DIV/0!</v>
      </c>
      <c r="BB42" s="5" t="e">
        <f>(Table9[[#This Row],[Jun  3]]-Table9[[#This Row],[Soph.25]])/Table9[[#This Row],[Soph.25]]</f>
        <v>#DIV/0!</v>
      </c>
      <c r="BD42" s="5" t="e">
        <f>(Table9[[#This Row],[Sen   ]]-Table9[[#This Row],[Jun  3]])/Table9[[#This Row],[Jun  3]]</f>
        <v>#DIV/0!</v>
      </c>
    </row>
    <row r="43" spans="1:56" ht="15">
      <c r="A43" t="s">
        <v>107</v>
      </c>
      <c r="B43">
        <v>2022</v>
      </c>
      <c r="E43" s="5" t="e">
        <f>(Table9[[#This Row],[Fresh.]]-Table9[[#This Row],[H.S.]])/Table9[[#This Row],[H.S.]]</f>
        <v>#DIV/0!</v>
      </c>
      <c r="F43">
        <v>13.67</v>
      </c>
      <c r="G43" s="9" t="e">
        <f>(Table9[[#This Row],[Soph.]]-Table9[[#This Row],[Fresh.]])/Table9[[#This Row],[Fresh.]]</f>
        <v>#DIV/0!</v>
      </c>
      <c r="I43" s="9">
        <f>(Table9[[#This Row],[Jun]]-Table9[[#This Row],[Soph.]])/Table9[[#This Row],[Soph.]]</f>
        <v>-1</v>
      </c>
      <c r="K43" s="6" t="e">
        <f>(Table9[[#This Row],[Sen.]]-Table9[[#This Row],[Jun]])/Table9[[#This Row],[Jun]]</f>
        <v>#DIV/0!</v>
      </c>
      <c r="L43" s="7">
        <v>12.36</v>
      </c>
      <c r="M43">
        <v>12.21</v>
      </c>
      <c r="N43" s="5">
        <f>(Table9[[#This Row],[Fresh.4]]-Table9[[#This Row],[H.S.3]])/Table9[[#This Row],[H.S.3]]</f>
        <v>-0.012135922330096973</v>
      </c>
      <c r="O43">
        <v>14.12</v>
      </c>
      <c r="P43" s="9">
        <f>(Table9[[#This Row],[Soph.5]]-Table9[[#This Row],[Fresh.4]])/Table9[[#This Row],[Fresh.4]]</f>
        <v>0.15642915642915628</v>
      </c>
      <c r="R43" s="9">
        <f>(Table9[[#This Row],[Jun ]]-Table9[[#This Row],[Soph.5]])/Table9[[#This Row],[Soph.5]]</f>
        <v>-1</v>
      </c>
      <c r="T43" s="6" t="e">
        <f>(Table9[[#This Row],[Sen ]]-Table9[[#This Row],[Jun ]])/Table9[[#This Row],[Jun ]]</f>
        <v>#DIV/0!</v>
      </c>
      <c r="U43" s="7">
        <f>Table9[[#This Row],[H.S.3]]</f>
        <v>12.36</v>
      </c>
      <c r="V43">
        <v>11.12</v>
      </c>
      <c r="W43" s="5">
        <f>(Table9[[#This Row],[Fresh.9]]-Table9[[#This Row],[H.S.8]])/Table9[[#This Row],[H.S.8]]</f>
        <v>-0.10032362459546927</v>
      </c>
      <c r="X43" t="s">
        <v>96</v>
      </c>
      <c r="Y43" s="9" t="e">
        <f>(Table9[[#This Row],[Soph.10]]-Table9[[#This Row],[Fresh.9]])/Table9[[#This Row],[Fresh.9]]</f>
        <v>#VALUE!</v>
      </c>
      <c r="AA43" s="9" t="e">
        <f>(Table9[[#This Row],[Jun  ]]-Table9[[#This Row],[Soph.10]])/Table9[[#This Row],[Soph.10]]</f>
        <v>#VALUE!</v>
      </c>
      <c r="AC43" s="6" t="e">
        <f>(Table9[[#This Row],[Jun  ]]-Table9[[#This Row],[Soph.10]])/Table9[[#This Row],[Soph.10]]</f>
        <v>#VALUE!</v>
      </c>
      <c r="AD43" s="7"/>
      <c r="AH43" s="5" t="e">
        <f>(Table9[[#This Row],[Soph.15]]-Table9[[#This Row],[Fresh.14]])/Table9[[#This Row],[Fresh.14]]</f>
        <v>#DIV/0!</v>
      </c>
      <c r="AJ43" s="5" t="e">
        <f>(Table9[[#This Row],[Jun   ]]-Table9[[#This Row],[Soph.15]])/Table9[[#This Row],[Soph.15]]</f>
        <v>#DIV/0!</v>
      </c>
      <c r="AL43" s="6" t="e">
        <f>(Table9[[#This Row],[Sen  ]]-Table9[[#This Row],[Jun   ]])/Table9[[#This Row],[Jun   ]]</f>
        <v>#DIV/0!</v>
      </c>
      <c r="AM43" s="7">
        <v>36.12</v>
      </c>
      <c r="AO43" s="5">
        <f>(Table9[[#This Row],[Fresh]]-Table9[[#This Row],[H.S.18]])/Table9[[#This Row],[H.S.18]]</f>
        <v>-1</v>
      </c>
      <c r="AQ43" s="5" t="e">
        <f>(Table9[[#This Row],[Soph]]-Table9[[#This Row],[Fresh]])/Table9[[#This Row],[Fresh]]</f>
        <v>#DIV/0!</v>
      </c>
      <c r="AS43" s="5" t="e">
        <f>(Table9[[#This Row],[Jun 2]]-Table9[[#This Row],[Soph]])/Table9[[#This Row],[Soph]]</f>
        <v>#DIV/0!</v>
      </c>
      <c r="AU43" s="6" t="e">
        <f>(Table9[[#This Row],[Sen  2]]-Table9[[#This Row],[Jun 2]])/Table9[[#This Row],[Jun 2]]</f>
        <v>#DIV/0!</v>
      </c>
      <c r="AV43" s="7"/>
      <c r="AW43">
        <v>33.68</v>
      </c>
      <c r="AY43" t="s">
        <v>96</v>
      </c>
      <c r="AZ43" s="5" t="e">
        <f>(Table9[[#This Row],[Soph.25]]-Table9[[#This Row],[Fresh.24]])/Table9[[#This Row],[Fresh.24]]</f>
        <v>#VALUE!</v>
      </c>
      <c r="BB43" s="5" t="e">
        <f>(Table9[[#This Row],[Jun  3]]-Table9[[#This Row],[Soph.25]])/Table9[[#This Row],[Soph.25]]</f>
        <v>#VALUE!</v>
      </c>
      <c r="BD43" s="5" t="e">
        <f>(Table9[[#This Row],[Sen   ]]-Table9[[#This Row],[Jun  3]])/Table9[[#This Row],[Jun  3]]</f>
        <v>#DIV/0!</v>
      </c>
    </row>
    <row r="44" spans="1:56" ht="15">
      <c r="A44" t="s">
        <v>108</v>
      </c>
      <c r="B44">
        <v>2022</v>
      </c>
      <c r="E44" s="5" t="e">
        <f>(Table9[[#This Row],[Fresh.]]-Table9[[#This Row],[H.S.]])/Table9[[#This Row],[H.S.]]</f>
        <v>#DIV/0!</v>
      </c>
      <c r="G44" s="9" t="e">
        <f>(Table9[[#This Row],[Soph.]]-Table9[[#This Row],[Fresh.]])/Table9[[#This Row],[Fresh.]]</f>
        <v>#DIV/0!</v>
      </c>
      <c r="I44" s="9" t="e">
        <f>(Table9[[#This Row],[Jun]]-Table9[[#This Row],[Soph.]])/Table9[[#This Row],[Soph.]]</f>
        <v>#DIV/0!</v>
      </c>
      <c r="K44" s="6" t="e">
        <f>(Table9[[#This Row],[Sen.]]-Table9[[#This Row],[Jun]])/Table9[[#This Row],[Jun]]</f>
        <v>#DIV/0!</v>
      </c>
      <c r="L44" s="7" t="s">
        <v>80</v>
      </c>
      <c r="M44">
        <v>8.95</v>
      </c>
      <c r="N44" s="5" t="e">
        <f>(Table9[[#This Row],[Fresh.4]]-Table9[[#This Row],[H.S.3]])/Table9[[#This Row],[H.S.3]]</f>
        <v>#VALUE!</v>
      </c>
      <c r="P44" s="9">
        <f>(Table9[[#This Row],[Soph.5]]-Table9[[#This Row],[Fresh.4]])/Table9[[#This Row],[Fresh.4]]</f>
        <v>-1</v>
      </c>
      <c r="R44" s="9" t="e">
        <f>(Table9[[#This Row],[Jun ]]-Table9[[#This Row],[Soph.5]])/Table9[[#This Row],[Soph.5]]</f>
        <v>#DIV/0!</v>
      </c>
      <c r="T44" s="6" t="e">
        <f>(Table9[[#This Row],[Sen ]]-Table9[[#This Row],[Jun ]])/Table9[[#This Row],[Jun ]]</f>
        <v>#DIV/0!</v>
      </c>
      <c r="U44" s="7" t="str">
        <f>Table9[[#This Row],[H.S.3]]</f>
        <v>NA</v>
      </c>
      <c r="W44" s="5" t="e">
        <f>(Table9[[#This Row],[Fresh.9]]-Table9[[#This Row],[H.S.8]])/Table9[[#This Row],[H.S.8]]</f>
        <v>#VALUE!</v>
      </c>
      <c r="Y44" s="9" t="e">
        <f>(Table9[[#This Row],[Soph.10]]-Table9[[#This Row],[Fresh.9]])/Table9[[#This Row],[Fresh.9]]</f>
        <v>#DIV/0!</v>
      </c>
      <c r="AA44" s="9" t="e">
        <f>(Table9[[#This Row],[Jun  ]]-Table9[[#This Row],[Soph.10]])/Table9[[#This Row],[Soph.10]]</f>
        <v>#DIV/0!</v>
      </c>
      <c r="AC44" s="6" t="e">
        <f>(Table9[[#This Row],[Jun  ]]-Table9[[#This Row],[Soph.10]])/Table9[[#This Row],[Soph.10]]</f>
        <v>#DIV/0!</v>
      </c>
      <c r="AD44" s="7"/>
      <c r="AH44" s="5" t="e">
        <f>(Table9[[#This Row],[Soph.15]]-Table9[[#This Row],[Fresh.14]])/Table9[[#This Row],[Fresh.14]]</f>
        <v>#DIV/0!</v>
      </c>
      <c r="AJ44" s="5" t="e">
        <f>(Table9[[#This Row],[Jun   ]]-Table9[[#This Row],[Soph.15]])/Table9[[#This Row],[Soph.15]]</f>
        <v>#DIV/0!</v>
      </c>
      <c r="AL44" s="6" t="e">
        <f>(Table9[[#This Row],[Sen  ]]-Table9[[#This Row],[Jun   ]])/Table9[[#This Row],[Jun   ]]</f>
        <v>#DIV/0!</v>
      </c>
      <c r="AM44" s="7" t="s">
        <v>80</v>
      </c>
      <c r="AO44" s="5" t="e">
        <f>(Table9[[#This Row],[Fresh]]-Table9[[#This Row],[H.S.18]])/Table9[[#This Row],[H.S.18]]</f>
        <v>#VALUE!</v>
      </c>
      <c r="AQ44" s="5" t="e">
        <f>(Table9[[#This Row],[Soph]]-Table9[[#This Row],[Fresh]])/Table9[[#This Row],[Fresh]]</f>
        <v>#DIV/0!</v>
      </c>
      <c r="AS44" s="5" t="e">
        <f>(Table9[[#This Row],[Jun 2]]-Table9[[#This Row],[Soph]])/Table9[[#This Row],[Soph]]</f>
        <v>#DIV/0!</v>
      </c>
      <c r="AU44" s="6" t="e">
        <f>(Table9[[#This Row],[Sen  2]]-Table9[[#This Row],[Jun 2]])/Table9[[#This Row],[Jun 2]]</f>
        <v>#DIV/0!</v>
      </c>
      <c r="AV44" s="7"/>
      <c r="AW44">
        <v>36.16</v>
      </c>
      <c r="AY44" t="s">
        <v>96</v>
      </c>
      <c r="AZ44" s="5" t="e">
        <f>(Table9[[#This Row],[Soph.25]]-Table9[[#This Row],[Fresh.24]])/Table9[[#This Row],[Fresh.24]]</f>
        <v>#VALUE!</v>
      </c>
      <c r="BB44" s="5" t="e">
        <f>(Table9[[#This Row],[Jun  3]]-Table9[[#This Row],[Soph.25]])/Table9[[#This Row],[Soph.25]]</f>
        <v>#VALUE!</v>
      </c>
      <c r="BD44" s="5" t="e">
        <f>(Table9[[#This Row],[Sen   ]]-Table9[[#This Row],[Jun  3]])/Table9[[#This Row],[Jun  3]]</f>
        <v>#DIV/0!</v>
      </c>
    </row>
    <row r="45" spans="1:56" ht="15">
      <c r="A45" t="s">
        <v>109</v>
      </c>
      <c r="B45">
        <v>2022</v>
      </c>
      <c r="D45">
        <v>12.65</v>
      </c>
      <c r="E45" s="5" t="e">
        <f>(Table9[[#This Row],[Fresh.]]-Table9[[#This Row],[H.S.]])/Table9[[#This Row],[H.S.]]</f>
        <v>#DIV/0!</v>
      </c>
      <c r="F45">
        <v>14.93</v>
      </c>
      <c r="G45" s="9">
        <f>(Table9[[#This Row],[Soph.]]-Table9[[#This Row],[Fresh.]])/Table9[[#This Row],[Fresh.]]</f>
        <v>0.18023715415019756</v>
      </c>
      <c r="I45" s="9">
        <f>(Table9[[#This Row],[Jun]]-Table9[[#This Row],[Soph.]])/Table9[[#This Row],[Soph.]]</f>
        <v>-1</v>
      </c>
      <c r="K45" s="6" t="e">
        <f>(Table9[[#This Row],[Sen.]]-Table9[[#This Row],[Jun]])/Table9[[#This Row],[Jun]]</f>
        <v>#DIV/0!</v>
      </c>
      <c r="L45" s="7">
        <v>14.73</v>
      </c>
      <c r="M45">
        <v>11.83</v>
      </c>
      <c r="N45" s="5">
        <f>(Table9[[#This Row],[Fresh.4]]-Table9[[#This Row],[H.S.3]])/Table9[[#This Row],[H.S.3]]</f>
        <v>-0.19687712152070605</v>
      </c>
      <c r="O45">
        <v>11.04</v>
      </c>
      <c r="P45" s="9">
        <f>(Table9[[#This Row],[Soph.5]]-Table9[[#This Row],[Fresh.4]])/Table9[[#This Row],[Fresh.4]]</f>
        <v>-0.06677937447168224</v>
      </c>
      <c r="R45" s="9">
        <f>(Table9[[#This Row],[Jun ]]-Table9[[#This Row],[Soph.5]])/Table9[[#This Row],[Soph.5]]</f>
        <v>-1</v>
      </c>
      <c r="T45" s="6" t="e">
        <f>(Table9[[#This Row],[Sen ]]-Table9[[#This Row],[Jun ]])/Table9[[#This Row],[Jun ]]</f>
        <v>#DIV/0!</v>
      </c>
      <c r="U45" s="7">
        <f>Table9[[#This Row],[H.S.3]]</f>
        <v>14.73</v>
      </c>
      <c r="V45">
        <v>11.96</v>
      </c>
      <c r="W45" s="5">
        <f>(Table9[[#This Row],[Fresh.9]]-Table9[[#This Row],[H.S.8]])/Table9[[#This Row],[H.S.8]]</f>
        <v>-0.1880515953835709</v>
      </c>
      <c r="X45" t="s">
        <v>96</v>
      </c>
      <c r="Y45" s="9" t="e">
        <f>(Table9[[#This Row],[Soph.10]]-Table9[[#This Row],[Fresh.9]])/Table9[[#This Row],[Fresh.9]]</f>
        <v>#VALUE!</v>
      </c>
      <c r="AA45" s="9" t="e">
        <f>(Table9[[#This Row],[Jun  ]]-Table9[[#This Row],[Soph.10]])/Table9[[#This Row],[Soph.10]]</f>
        <v>#VALUE!</v>
      </c>
      <c r="AC45" s="6" t="e">
        <f>(Table9[[#This Row],[Jun  ]]-Table9[[#This Row],[Soph.10]])/Table9[[#This Row],[Soph.10]]</f>
        <v>#VALUE!</v>
      </c>
      <c r="AD45" s="7"/>
      <c r="AE45">
        <v>35.09</v>
      </c>
      <c r="AG45" t="s">
        <v>96</v>
      </c>
      <c r="AH45" s="5" t="e">
        <f>(Table9[[#This Row],[Soph.15]]-Table9[[#This Row],[Fresh.14]])/Table9[[#This Row],[Fresh.14]]</f>
        <v>#VALUE!</v>
      </c>
      <c r="AJ45" s="5" t="e">
        <f>(Table9[[#This Row],[Jun   ]]-Table9[[#This Row],[Soph.15]])/Table9[[#This Row],[Soph.15]]</f>
        <v>#VALUE!</v>
      </c>
      <c r="AL45" s="6" t="e">
        <f>(Table9[[#This Row],[Sen  ]]-Table9[[#This Row],[Jun   ]])/Table9[[#This Row],[Jun   ]]</f>
        <v>#DIV/0!</v>
      </c>
      <c r="AM45" s="7">
        <v>34.97</v>
      </c>
      <c r="AO45" s="5">
        <f>(Table9[[#This Row],[Fresh]]-Table9[[#This Row],[H.S.18]])/Table9[[#This Row],[H.S.18]]</f>
        <v>-1</v>
      </c>
      <c r="AQ45" s="5" t="e">
        <f>(Table9[[#This Row],[Soph]]-Table9[[#This Row],[Fresh]])/Table9[[#This Row],[Fresh]]</f>
        <v>#DIV/0!</v>
      </c>
      <c r="AS45" s="5" t="e">
        <f>(Table9[[#This Row],[Jun 2]]-Table9[[#This Row],[Soph]])/Table9[[#This Row],[Soph]]</f>
        <v>#DIV/0!</v>
      </c>
      <c r="AU45" s="6" t="e">
        <f>(Table9[[#This Row],[Sen  2]]-Table9[[#This Row],[Jun 2]])/Table9[[#This Row],[Jun 2]]</f>
        <v>#DIV/0!</v>
      </c>
      <c r="AV45" s="7"/>
      <c r="AW45">
        <v>36.45</v>
      </c>
      <c r="AY45" t="s">
        <v>96</v>
      </c>
      <c r="AZ45" s="5" t="e">
        <f>(Table9[[#This Row],[Soph.25]]-Table9[[#This Row],[Fresh.24]])/Table9[[#This Row],[Fresh.24]]</f>
        <v>#VALUE!</v>
      </c>
      <c r="BB45" s="5" t="e">
        <f>(Table9[[#This Row],[Jun  3]]-Table9[[#This Row],[Soph.25]])/Table9[[#This Row],[Soph.25]]</f>
        <v>#VALUE!</v>
      </c>
      <c r="BD45" s="5" t="e">
        <f>(Table9[[#This Row],[Sen   ]]-Table9[[#This Row],[Jun  3]])/Table9[[#This Row],[Jun  3]]</f>
        <v>#DIV/0!</v>
      </c>
    </row>
    <row r="46" spans="1:56" ht="15">
      <c r="A46" t="s">
        <v>110</v>
      </c>
      <c r="B46">
        <v>2022</v>
      </c>
      <c r="D46">
        <v>10.94</v>
      </c>
      <c r="E46" s="5" t="e">
        <f>(Table9[[#This Row],[Fresh.]]-Table9[[#This Row],[H.S.]])/Table9[[#This Row],[H.S.]]</f>
        <v>#DIV/0!</v>
      </c>
      <c r="G46" s="9">
        <f>(Table9[[#This Row],[Soph.]]-Table9[[#This Row],[Fresh.]])/Table9[[#This Row],[Fresh.]]</f>
        <v>-1</v>
      </c>
      <c r="I46" s="9" t="e">
        <f>(Table9[[#This Row],[Jun]]-Table9[[#This Row],[Soph.]])/Table9[[#This Row],[Soph.]]</f>
        <v>#DIV/0!</v>
      </c>
      <c r="K46" s="6" t="e">
        <f>(Table9[[#This Row],[Sen.]]-Table9[[#This Row],[Jun]])/Table9[[#This Row],[Jun]]</f>
        <v>#DIV/0!</v>
      </c>
      <c r="L46" s="7" t="s">
        <v>111</v>
      </c>
      <c r="M46">
        <v>11.72</v>
      </c>
      <c r="N46" s="5" t="e">
        <f>(Table9[[#This Row],[Fresh.4]]-Table9[[#This Row],[H.S.3]])/Table9[[#This Row],[H.S.3]]</f>
        <v>#VALUE!</v>
      </c>
      <c r="P46" s="9">
        <f>(Table9[[#This Row],[Soph.5]]-Table9[[#This Row],[Fresh.4]])/Table9[[#This Row],[Fresh.4]]</f>
        <v>-1</v>
      </c>
      <c r="R46" s="9" t="e">
        <f>(Table9[[#This Row],[Jun ]]-Table9[[#This Row],[Soph.5]])/Table9[[#This Row],[Soph.5]]</f>
        <v>#DIV/0!</v>
      </c>
      <c r="T46" s="6" t="e">
        <f>(Table9[[#This Row],[Sen ]]-Table9[[#This Row],[Jun ]])/Table9[[#This Row],[Jun ]]</f>
        <v>#DIV/0!</v>
      </c>
      <c r="U46" s="7" t="str">
        <f>Table9[[#This Row],[H.S.3]]</f>
        <v>?</v>
      </c>
      <c r="V46">
        <v>11.97</v>
      </c>
      <c r="W46" s="5" t="e">
        <f>(Table9[[#This Row],[Fresh.9]]-Table9[[#This Row],[H.S.8]])/Table9[[#This Row],[H.S.8]]</f>
        <v>#VALUE!</v>
      </c>
      <c r="Y46" s="9">
        <f>(Table9[[#This Row],[Soph.10]]-Table9[[#This Row],[Fresh.9]])/Table9[[#This Row],[Fresh.9]]</f>
        <v>-1</v>
      </c>
      <c r="AA46" s="9" t="e">
        <f>(Table9[[#This Row],[Jun  ]]-Table9[[#This Row],[Soph.10]])/Table9[[#This Row],[Soph.10]]</f>
        <v>#DIV/0!</v>
      </c>
      <c r="AC46" s="6" t="e">
        <f>(Table9[[#This Row],[Jun  ]]-Table9[[#This Row],[Soph.10]])/Table9[[#This Row],[Soph.10]]</f>
        <v>#DIV/0!</v>
      </c>
      <c r="AD46" s="7"/>
      <c r="AE46">
        <v>34.66</v>
      </c>
      <c r="AH46" s="5">
        <f>(Table9[[#This Row],[Soph.15]]-Table9[[#This Row],[Fresh.14]])/Table9[[#This Row],[Fresh.14]]</f>
        <v>-1</v>
      </c>
      <c r="AJ46" s="5" t="e">
        <f>(Table9[[#This Row],[Jun   ]]-Table9[[#This Row],[Soph.15]])/Table9[[#This Row],[Soph.15]]</f>
        <v>#DIV/0!</v>
      </c>
      <c r="AL46" s="6" t="e">
        <f>(Table9[[#This Row],[Sen  ]]-Table9[[#This Row],[Jun   ]])/Table9[[#This Row],[Jun   ]]</f>
        <v>#DIV/0!</v>
      </c>
      <c r="AM46" s="7" t="s">
        <v>111</v>
      </c>
      <c r="AN46">
        <v>29.24</v>
      </c>
      <c r="AO46" s="5" t="e">
        <f>(Table9[[#This Row],[Fresh]]-Table9[[#This Row],[H.S.18]])/Table9[[#This Row],[H.S.18]]</f>
        <v>#VALUE!</v>
      </c>
      <c r="AQ46" s="5">
        <f>(Table9[[#This Row],[Soph]]-Table9[[#This Row],[Fresh]])/Table9[[#This Row],[Fresh]]</f>
        <v>-1</v>
      </c>
      <c r="AS46" s="5" t="e">
        <f>(Table9[[#This Row],[Jun 2]]-Table9[[#This Row],[Soph]])/Table9[[#This Row],[Soph]]</f>
        <v>#DIV/0!</v>
      </c>
      <c r="AU46" s="6" t="e">
        <f>(Table9[[#This Row],[Sen  2]]-Table9[[#This Row],[Jun 2]])/Table9[[#This Row],[Jun 2]]</f>
        <v>#DIV/0!</v>
      </c>
      <c r="AV46" s="7"/>
      <c r="AZ46" s="5" t="e">
        <f>(Table9[[#This Row],[Soph.25]]-Table9[[#This Row],[Fresh.24]])/Table9[[#This Row],[Fresh.24]]</f>
        <v>#DIV/0!</v>
      </c>
      <c r="BB46" s="5" t="e">
        <f>(Table9[[#This Row],[Jun  3]]-Table9[[#This Row],[Soph.25]])/Table9[[#This Row],[Soph.25]]</f>
        <v>#DIV/0!</v>
      </c>
      <c r="BD46" s="5" t="e">
        <f>(Table9[[#This Row],[Sen   ]]-Table9[[#This Row],[Jun  3]])/Table9[[#This Row],[Jun  3]]</f>
        <v>#DIV/0!</v>
      </c>
    </row>
    <row r="47" spans="1:56" ht="15">
      <c r="A47" t="s">
        <v>112</v>
      </c>
      <c r="B47">
        <v>2023</v>
      </c>
      <c r="D47">
        <v>14.37</v>
      </c>
      <c r="E47" s="5" t="e">
        <f>(Table9[[#This Row],[Fresh.]]-Table9[[#This Row],[H.S.]])/Table9[[#This Row],[H.S.]]</f>
        <v>#DIV/0!</v>
      </c>
      <c r="G47" s="9">
        <f>(Table9[[#This Row],[Soph.]]-Table9[[#This Row],[Fresh.]])/Table9[[#This Row],[Fresh.]]</f>
        <v>-1</v>
      </c>
      <c r="I47" s="9" t="e">
        <f>(Table9[[#This Row],[Jun]]-Table9[[#This Row],[Soph.]])/Table9[[#This Row],[Soph.]]</f>
        <v>#DIV/0!</v>
      </c>
      <c r="K47" s="6" t="e">
        <f>(Table9[[#This Row],[Sen.]]-Table9[[#This Row],[Jun]])/Table9[[#This Row],[Jun]]</f>
        <v>#DIV/0!</v>
      </c>
      <c r="L47" s="7">
        <v>10.74</v>
      </c>
      <c r="M47">
        <v>11.33</v>
      </c>
      <c r="N47" s="5">
        <f>(Table9[[#This Row],[Fresh.4]]-Table9[[#This Row],[H.S.3]])/Table9[[#This Row],[H.S.3]]</f>
        <v>0.054934823091247656</v>
      </c>
      <c r="P47" s="9">
        <f>(Table9[[#This Row],[Soph.5]]-Table9[[#This Row],[Fresh.4]])/Table9[[#This Row],[Fresh.4]]</f>
        <v>-1</v>
      </c>
      <c r="R47" s="9" t="e">
        <f>(Table9[[#This Row],[Jun ]]-Table9[[#This Row],[Soph.5]])/Table9[[#This Row],[Soph.5]]</f>
        <v>#DIV/0!</v>
      </c>
      <c r="T47" s="6" t="e">
        <f>(Table9[[#This Row],[Sen ]]-Table9[[#This Row],[Jun ]])/Table9[[#This Row],[Jun ]]</f>
        <v>#DIV/0!</v>
      </c>
      <c r="U47" s="7">
        <f>Table9[[#This Row],[H.S.3]]</f>
        <v>10.74</v>
      </c>
      <c r="V47" t="s">
        <v>96</v>
      </c>
      <c r="W47" s="5" t="e">
        <f>(Table9[[#This Row],[Fresh.9]]-Table9[[#This Row],[H.S.8]])/Table9[[#This Row],[H.S.8]]</f>
        <v>#VALUE!</v>
      </c>
      <c r="Y47" s="9" t="e">
        <f>(Table9[[#This Row],[Soph.10]]-Table9[[#This Row],[Fresh.9]])/Table9[[#This Row],[Fresh.9]]</f>
        <v>#VALUE!</v>
      </c>
      <c r="AA47" s="9" t="e">
        <f>(Table9[[#This Row],[Jun  ]]-Table9[[#This Row],[Soph.10]])/Table9[[#This Row],[Soph.10]]</f>
        <v>#DIV/0!</v>
      </c>
      <c r="AC47" s="6" t="e">
        <f>(Table9[[#This Row],[Jun  ]]-Table9[[#This Row],[Soph.10]])/Table9[[#This Row],[Soph.10]]</f>
        <v>#DIV/0!</v>
      </c>
      <c r="AD47" s="7"/>
      <c r="AE47" t="s">
        <v>96</v>
      </c>
      <c r="AH47" s="5" t="e">
        <f>(Table9[[#This Row],[Soph.15]]-Table9[[#This Row],[Fresh.14]])/Table9[[#This Row],[Fresh.14]]</f>
        <v>#VALUE!</v>
      </c>
      <c r="AJ47" s="5" t="e">
        <f>(Table9[[#This Row],[Jun   ]]-Table9[[#This Row],[Soph.15]])/Table9[[#This Row],[Soph.15]]</f>
        <v>#DIV/0!</v>
      </c>
      <c r="AL47" s="6" t="e">
        <f>(Table9[[#This Row],[Sen  ]]-Table9[[#This Row],[Jun   ]])/Table9[[#This Row],[Jun   ]]</f>
        <v>#DIV/0!</v>
      </c>
      <c r="AM47" s="7" t="s">
        <v>80</v>
      </c>
      <c r="AN47" t="s">
        <v>96</v>
      </c>
      <c r="AO47" s="5" t="e">
        <f>(Table9[[#This Row],[Fresh]]-Table9[[#This Row],[H.S.18]])/Table9[[#This Row],[H.S.18]]</f>
        <v>#VALUE!</v>
      </c>
      <c r="AQ47" s="5" t="e">
        <f>(Table9[[#This Row],[Soph]]-Table9[[#This Row],[Fresh]])/Table9[[#This Row],[Fresh]]</f>
        <v>#VALUE!</v>
      </c>
      <c r="AS47" s="5" t="e">
        <f>(Table9[[#This Row],[Jun 2]]-Table9[[#This Row],[Soph]])/Table9[[#This Row],[Soph]]</f>
        <v>#DIV/0!</v>
      </c>
      <c r="AU47" s="6" t="e">
        <f>(Table9[[#This Row],[Sen  2]]-Table9[[#This Row],[Jun 2]])/Table9[[#This Row],[Jun 2]]</f>
        <v>#DIV/0!</v>
      </c>
      <c r="AV47" s="7"/>
      <c r="AZ47" s="5" t="e">
        <f>(Table9[[#This Row],[Soph.25]]-Table9[[#This Row],[Fresh.24]])/Table9[[#This Row],[Fresh.24]]</f>
        <v>#DIV/0!</v>
      </c>
      <c r="BB47" s="5" t="e">
        <f>(Table9[[#This Row],[Jun  3]]-Table9[[#This Row],[Soph.25]])/Table9[[#This Row],[Soph.25]]</f>
        <v>#DIV/0!</v>
      </c>
      <c r="BD47" s="5" t="e">
        <f>(Table9[[#This Row],[Sen   ]]-Table9[[#This Row],[Jun  3]])/Table9[[#This Row],[Jun  3]]</f>
        <v>#DIV/0!</v>
      </c>
    </row>
    <row r="48" spans="1:56" ht="15">
      <c r="A48" t="s">
        <v>113</v>
      </c>
      <c r="B48">
        <v>2023</v>
      </c>
      <c r="D48">
        <v>10.76</v>
      </c>
      <c r="E48" s="5" t="e">
        <f>(Table9[[#This Row],[Fresh.]]-Table9[[#This Row],[H.S.]])/Table9[[#This Row],[H.S.]]</f>
        <v>#DIV/0!</v>
      </c>
      <c r="G48" s="9">
        <f>(Table9[[#This Row],[Soph.]]-Table9[[#This Row],[Fresh.]])/Table9[[#This Row],[Fresh.]]</f>
        <v>-1</v>
      </c>
      <c r="I48" s="9" t="e">
        <f>(Table9[[#This Row],[Jun]]-Table9[[#This Row],[Soph.]])/Table9[[#This Row],[Soph.]]</f>
        <v>#DIV/0!</v>
      </c>
      <c r="K48" s="6" t="e">
        <f>(Table9[[#This Row],[Sen.]]-Table9[[#This Row],[Jun]])/Table9[[#This Row],[Jun]]</f>
        <v>#DIV/0!</v>
      </c>
      <c r="L48" s="7">
        <v>14.4</v>
      </c>
      <c r="M48">
        <v>12.23</v>
      </c>
      <c r="N48" s="5">
        <f>(Table9[[#This Row],[Fresh.4]]-Table9[[#This Row],[H.S.3]])/Table9[[#This Row],[H.S.3]]</f>
        <v>-0.15069444444444444</v>
      </c>
      <c r="P48" s="9">
        <f>(Table9[[#This Row],[Soph.5]]-Table9[[#This Row],[Fresh.4]])/Table9[[#This Row],[Fresh.4]]</f>
        <v>-1</v>
      </c>
      <c r="R48" s="9" t="e">
        <f>(Table9[[#This Row],[Jun ]]-Table9[[#This Row],[Soph.5]])/Table9[[#This Row],[Soph.5]]</f>
        <v>#DIV/0!</v>
      </c>
      <c r="T48" s="6" t="e">
        <f>(Table9[[#This Row],[Sen ]]-Table9[[#This Row],[Jun ]])/Table9[[#This Row],[Jun ]]</f>
        <v>#DIV/0!</v>
      </c>
      <c r="U48" s="7">
        <f>Table9[[#This Row],[H.S.3]]</f>
        <v>14.4</v>
      </c>
      <c r="V48" t="s">
        <v>96</v>
      </c>
      <c r="W48" s="5" t="e">
        <f>(Table9[[#This Row],[Fresh.9]]-Table9[[#This Row],[H.S.8]])/Table9[[#This Row],[H.S.8]]</f>
        <v>#VALUE!</v>
      </c>
      <c r="Y48" s="9" t="e">
        <f>(Table9[[#This Row],[Soph.10]]-Table9[[#This Row],[Fresh.9]])/Table9[[#This Row],[Fresh.9]]</f>
        <v>#VALUE!</v>
      </c>
      <c r="AA48" s="9" t="e">
        <f>(Table9[[#This Row],[Jun  ]]-Table9[[#This Row],[Soph.10]])/Table9[[#This Row],[Soph.10]]</f>
        <v>#DIV/0!</v>
      </c>
      <c r="AC48" s="6" t="e">
        <f>(Table9[[#This Row],[Jun  ]]-Table9[[#This Row],[Soph.10]])/Table9[[#This Row],[Soph.10]]</f>
        <v>#DIV/0!</v>
      </c>
      <c r="AD48" s="7"/>
      <c r="AE48" t="s">
        <v>96</v>
      </c>
      <c r="AH48" s="5" t="e">
        <f>(Table9[[#This Row],[Soph.15]]-Table9[[#This Row],[Fresh.14]])/Table9[[#This Row],[Fresh.14]]</f>
        <v>#VALUE!</v>
      </c>
      <c r="AJ48" s="5" t="e">
        <f>(Table9[[#This Row],[Jun   ]]-Table9[[#This Row],[Soph.15]])/Table9[[#This Row],[Soph.15]]</f>
        <v>#DIV/0!</v>
      </c>
      <c r="AL48" s="6" t="e">
        <f>(Table9[[#This Row],[Sen  ]]-Table9[[#This Row],[Jun   ]])/Table9[[#This Row],[Jun   ]]</f>
        <v>#DIV/0!</v>
      </c>
      <c r="AM48" s="7">
        <v>43.97</v>
      </c>
      <c r="AN48" t="s">
        <v>96</v>
      </c>
      <c r="AO48" s="5" t="e">
        <f>(Table9[[#This Row],[Fresh]]-Table9[[#This Row],[H.S.18]])/Table9[[#This Row],[H.S.18]]</f>
        <v>#VALUE!</v>
      </c>
      <c r="AQ48" s="5" t="e">
        <f>(Table9[[#This Row],[Soph]]-Table9[[#This Row],[Fresh]])/Table9[[#This Row],[Fresh]]</f>
        <v>#VALUE!</v>
      </c>
      <c r="AS48" s="5" t="e">
        <f>(Table9[[#This Row],[Jun 2]]-Table9[[#This Row],[Soph]])/Table9[[#This Row],[Soph]]</f>
        <v>#DIV/0!</v>
      </c>
      <c r="AU48" s="6" t="e">
        <f>(Table9[[#This Row],[Sen  2]]-Table9[[#This Row],[Jun 2]])/Table9[[#This Row],[Jun 2]]</f>
        <v>#DIV/0!</v>
      </c>
      <c r="AV48" s="7"/>
      <c r="AW48" t="s">
        <v>96</v>
      </c>
      <c r="AZ48" s="5" t="e">
        <f>(Table9[[#This Row],[Soph.25]]-Table9[[#This Row],[Fresh.24]])/Table9[[#This Row],[Fresh.24]]</f>
        <v>#VALUE!</v>
      </c>
      <c r="BB48" s="5" t="e">
        <f>(Table9[[#This Row],[Jun  3]]-Table9[[#This Row],[Soph.25]])/Table9[[#This Row],[Soph.25]]</f>
        <v>#DIV/0!</v>
      </c>
      <c r="BD48" s="5" t="e">
        <f>(Table9[[#This Row],[Sen   ]]-Table9[[#This Row],[Jun  3]])/Table9[[#This Row],[Jun  3]]</f>
        <v>#DIV/0!</v>
      </c>
    </row>
    <row r="49" spans="1:56" ht="15">
      <c r="A49" t="s">
        <v>114</v>
      </c>
      <c r="B49">
        <v>2023</v>
      </c>
      <c r="E49" s="5" t="e">
        <f>(Table9[[#This Row],[Fresh.]]-Table9[[#This Row],[H.S.]])/Table9[[#This Row],[H.S.]]</f>
        <v>#DIV/0!</v>
      </c>
      <c r="G49" s="9" t="e">
        <f>(Table9[[#This Row],[Soph.]]-Table9[[#This Row],[Fresh.]])/Table9[[#This Row],[Fresh.]]</f>
        <v>#DIV/0!</v>
      </c>
      <c r="I49" s="9" t="e">
        <f>(Table9[[#This Row],[Jun]]-Table9[[#This Row],[Soph.]])/Table9[[#This Row],[Soph.]]</f>
        <v>#DIV/0!</v>
      </c>
      <c r="K49" s="6" t="e">
        <f>(Table9[[#This Row],[Sen.]]-Table9[[#This Row],[Jun]])/Table9[[#This Row],[Jun]]</f>
        <v>#DIV/0!</v>
      </c>
      <c r="L49" s="7">
        <v>13.05</v>
      </c>
      <c r="M49">
        <v>11.78</v>
      </c>
      <c r="N49" s="5">
        <f>(Table9[[#This Row],[Fresh.4]]-Table9[[#This Row],[H.S.3]])/Table9[[#This Row],[H.S.3]]</f>
        <v>-0.09731800766283535</v>
      </c>
      <c r="P49" s="9">
        <f>(Table9[[#This Row],[Soph.5]]-Table9[[#This Row],[Fresh.4]])/Table9[[#This Row],[Fresh.4]]</f>
        <v>-1</v>
      </c>
      <c r="R49" s="9" t="e">
        <f>(Table9[[#This Row],[Jun ]]-Table9[[#This Row],[Soph.5]])/Table9[[#This Row],[Soph.5]]</f>
        <v>#DIV/0!</v>
      </c>
      <c r="T49" s="6" t="e">
        <f>(Table9[[#This Row],[Sen ]]-Table9[[#This Row],[Jun ]])/Table9[[#This Row],[Jun ]]</f>
        <v>#DIV/0!</v>
      </c>
      <c r="U49" s="7">
        <f>Table9[[#This Row],[H.S.3]]</f>
        <v>13.05</v>
      </c>
      <c r="V49" t="s">
        <v>96</v>
      </c>
      <c r="W49" s="5" t="e">
        <f>(Table9[[#This Row],[Fresh.9]]-Table9[[#This Row],[H.S.8]])/Table9[[#This Row],[H.S.8]]</f>
        <v>#VALUE!</v>
      </c>
      <c r="Y49" s="9" t="e">
        <f>(Table9[[#This Row],[Soph.10]]-Table9[[#This Row],[Fresh.9]])/Table9[[#This Row],[Fresh.9]]</f>
        <v>#VALUE!</v>
      </c>
      <c r="AA49" s="9" t="e">
        <f>(Table9[[#This Row],[Jun  ]]-Table9[[#This Row],[Soph.10]])/Table9[[#This Row],[Soph.10]]</f>
        <v>#DIV/0!</v>
      </c>
      <c r="AC49" s="6" t="e">
        <f>(Table9[[#This Row],[Jun  ]]-Table9[[#This Row],[Soph.10]])/Table9[[#This Row],[Soph.10]]</f>
        <v>#DIV/0!</v>
      </c>
      <c r="AD49" s="7"/>
      <c r="AH49" s="5" t="e">
        <f>(Table9[[#This Row],[Soph.15]]-Table9[[#This Row],[Fresh.14]])/Table9[[#This Row],[Fresh.14]]</f>
        <v>#DIV/0!</v>
      </c>
      <c r="AJ49" s="5" t="e">
        <f>(Table9[[#This Row],[Jun   ]]-Table9[[#This Row],[Soph.15]])/Table9[[#This Row],[Soph.15]]</f>
        <v>#DIV/0!</v>
      </c>
      <c r="AL49" s="6" t="e">
        <f>(Table9[[#This Row],[Sen  ]]-Table9[[#This Row],[Jun   ]])/Table9[[#This Row],[Jun   ]]</f>
        <v>#DIV/0!</v>
      </c>
      <c r="AM49" s="7" t="s">
        <v>80</v>
      </c>
      <c r="AN49" t="s">
        <v>96</v>
      </c>
      <c r="AO49" s="5" t="e">
        <f>(Table9[[#This Row],[Fresh]]-Table9[[#This Row],[H.S.18]])/Table9[[#This Row],[H.S.18]]</f>
        <v>#VALUE!</v>
      </c>
      <c r="AQ49" s="5" t="e">
        <f>(Table9[[#This Row],[Soph]]-Table9[[#This Row],[Fresh]])/Table9[[#This Row],[Fresh]]</f>
        <v>#VALUE!</v>
      </c>
      <c r="AS49" s="5" t="e">
        <f>(Table9[[#This Row],[Jun 2]]-Table9[[#This Row],[Soph]])/Table9[[#This Row],[Soph]]</f>
        <v>#DIV/0!</v>
      </c>
      <c r="AU49" s="6" t="e">
        <f>(Table9[[#This Row],[Sen  2]]-Table9[[#This Row],[Jun 2]])/Table9[[#This Row],[Jun 2]]</f>
        <v>#DIV/0!</v>
      </c>
      <c r="AV49" s="7"/>
      <c r="AZ49" s="5" t="e">
        <f>(Table9[[#This Row],[Soph.25]]-Table9[[#This Row],[Fresh.24]])/Table9[[#This Row],[Fresh.24]]</f>
        <v>#DIV/0!</v>
      </c>
      <c r="BB49" s="5" t="e">
        <f>(Table9[[#This Row],[Jun  3]]-Table9[[#This Row],[Soph.25]])/Table9[[#This Row],[Soph.25]]</f>
        <v>#DIV/0!</v>
      </c>
      <c r="BD49" s="5" t="e">
        <f>(Table9[[#This Row],[Sen   ]]-Table9[[#This Row],[Jun  3]])/Table9[[#This Row],[Jun  3]]</f>
        <v>#DIV/0!</v>
      </c>
    </row>
    <row r="50" spans="1:56" ht="15">
      <c r="A50" t="s">
        <v>115</v>
      </c>
      <c r="B50">
        <v>2023</v>
      </c>
      <c r="D50">
        <v>10.63</v>
      </c>
      <c r="E50" s="5" t="e">
        <f>(Table9[[#This Row],[Fresh.]]-Table9[[#This Row],[H.S.]])/Table9[[#This Row],[H.S.]]</f>
        <v>#DIV/0!</v>
      </c>
      <c r="G50" s="9">
        <f>(Table9[[#This Row],[Soph.]]-Table9[[#This Row],[Fresh.]])/Table9[[#This Row],[Fresh.]]</f>
        <v>-1</v>
      </c>
      <c r="I50" s="9" t="e">
        <f>(Table9[[#This Row],[Jun]]-Table9[[#This Row],[Soph.]])/Table9[[#This Row],[Soph.]]</f>
        <v>#DIV/0!</v>
      </c>
      <c r="K50" s="6" t="e">
        <f>(Table9[[#This Row],[Sen.]]-Table9[[#This Row],[Jun]])/Table9[[#This Row],[Jun]]</f>
        <v>#DIV/0!</v>
      </c>
      <c r="L50" s="7">
        <v>13.09</v>
      </c>
      <c r="M50">
        <v>11.19</v>
      </c>
      <c r="N50" s="5">
        <f>(Table9[[#This Row],[Fresh.4]]-Table9[[#This Row],[H.S.3]])/Table9[[#This Row],[H.S.3]]</f>
        <v>-0.14514896867838048</v>
      </c>
      <c r="P50" s="9">
        <f>(Table9[[#This Row],[Soph.5]]-Table9[[#This Row],[Fresh.4]])/Table9[[#This Row],[Fresh.4]]</f>
        <v>-1</v>
      </c>
      <c r="R50" s="9" t="e">
        <f>(Table9[[#This Row],[Jun ]]-Table9[[#This Row],[Soph.5]])/Table9[[#This Row],[Soph.5]]</f>
        <v>#DIV/0!</v>
      </c>
      <c r="T50" s="6" t="e">
        <f>(Table9[[#This Row],[Sen ]]-Table9[[#This Row],[Jun ]])/Table9[[#This Row],[Jun ]]</f>
        <v>#DIV/0!</v>
      </c>
      <c r="U50" s="7">
        <f>Table9[[#This Row],[H.S.3]]</f>
        <v>13.09</v>
      </c>
      <c r="V50" t="s">
        <v>96</v>
      </c>
      <c r="W50" s="5" t="e">
        <f>(Table9[[#This Row],[Fresh.9]]-Table9[[#This Row],[H.S.8]])/Table9[[#This Row],[H.S.8]]</f>
        <v>#VALUE!</v>
      </c>
      <c r="Y50" s="9" t="e">
        <f>(Table9[[#This Row],[Soph.10]]-Table9[[#This Row],[Fresh.9]])/Table9[[#This Row],[Fresh.9]]</f>
        <v>#VALUE!</v>
      </c>
      <c r="AA50" s="9" t="e">
        <f>(Table9[[#This Row],[Jun  ]]-Table9[[#This Row],[Soph.10]])/Table9[[#This Row],[Soph.10]]</f>
        <v>#DIV/0!</v>
      </c>
      <c r="AC50" s="6" t="e">
        <f>(Table9[[#This Row],[Jun  ]]-Table9[[#This Row],[Soph.10]])/Table9[[#This Row],[Soph.10]]</f>
        <v>#DIV/0!</v>
      </c>
      <c r="AD50" s="7"/>
      <c r="AE50" t="s">
        <v>96</v>
      </c>
      <c r="AH50" s="5" t="e">
        <f>(Table9[[#This Row],[Soph.15]]-Table9[[#This Row],[Fresh.14]])/Table9[[#This Row],[Fresh.14]]</f>
        <v>#VALUE!</v>
      </c>
      <c r="AJ50" s="5" t="e">
        <f>(Table9[[#This Row],[Jun   ]]-Table9[[#This Row],[Soph.15]])/Table9[[#This Row],[Soph.15]]</f>
        <v>#DIV/0!</v>
      </c>
      <c r="AL50" s="6" t="e">
        <f>(Table9[[#This Row],[Sen  ]]-Table9[[#This Row],[Jun   ]])/Table9[[#This Row],[Jun   ]]</f>
        <v>#DIV/0!</v>
      </c>
      <c r="AM50" s="7">
        <v>42.41</v>
      </c>
      <c r="AN50" t="s">
        <v>96</v>
      </c>
      <c r="AO50" s="5" t="e">
        <f>(Table9[[#This Row],[Fresh]]-Table9[[#This Row],[H.S.18]])/Table9[[#This Row],[H.S.18]]</f>
        <v>#VALUE!</v>
      </c>
      <c r="AQ50" s="5" t="e">
        <f>(Table9[[#This Row],[Soph]]-Table9[[#This Row],[Fresh]])/Table9[[#This Row],[Fresh]]</f>
        <v>#VALUE!</v>
      </c>
      <c r="AS50" s="5" t="e">
        <f>(Table9[[#This Row],[Jun 2]]-Table9[[#This Row],[Soph]])/Table9[[#This Row],[Soph]]</f>
        <v>#DIV/0!</v>
      </c>
      <c r="AU50" s="6" t="e">
        <f>(Table9[[#This Row],[Sen  2]]-Table9[[#This Row],[Jun 2]])/Table9[[#This Row],[Jun 2]]</f>
        <v>#DIV/0!</v>
      </c>
      <c r="AV50" s="7"/>
      <c r="AW50" t="s">
        <v>96</v>
      </c>
      <c r="AZ50" s="5" t="e">
        <f>(Table9[[#This Row],[Soph.25]]-Table9[[#This Row],[Fresh.24]])/Table9[[#This Row],[Fresh.24]]</f>
        <v>#VALUE!</v>
      </c>
      <c r="BB50" s="5" t="e">
        <f>(Table9[[#This Row],[Jun  3]]-Table9[[#This Row],[Soph.25]])/Table9[[#This Row],[Soph.25]]</f>
        <v>#DIV/0!</v>
      </c>
      <c r="BD50" s="5" t="e">
        <f>(Table9[[#This Row],[Sen   ]]-Table9[[#This Row],[Jun  3]])/Table9[[#This Row],[Jun  3]]</f>
        <v>#DIV/0!</v>
      </c>
    </row>
    <row r="51" spans="1:56" ht="15">
      <c r="A51" s="10" t="s">
        <v>116</v>
      </c>
      <c r="B51">
        <v>2024</v>
      </c>
      <c r="E51" s="5" t="e">
        <f>(Table9[[#This Row],[Fresh.]]-Table9[[#This Row],[H.S.]])/Table9[[#This Row],[H.S.]]</f>
        <v>#DIV/0!</v>
      </c>
      <c r="G51" s="9" t="e">
        <f>(Table9[[#This Row],[Soph.]]-Table9[[#This Row],[Fresh.]])/Table9[[#This Row],[Fresh.]]</f>
        <v>#DIV/0!</v>
      </c>
      <c r="I51" s="9" t="e">
        <f>(Table9[[#This Row],[Jun]]-Table9[[#This Row],[Soph.]])/Table9[[#This Row],[Soph.]]</f>
        <v>#DIV/0!</v>
      </c>
      <c r="K51" s="6" t="e">
        <f>(Table9[[#This Row],[Sen.]]-Table9[[#This Row],[Jun]])/Table9[[#This Row],[Jun]]</f>
        <v>#DIV/0!</v>
      </c>
      <c r="L51" s="7" t="s">
        <v>80</v>
      </c>
      <c r="N51" s="5" t="e">
        <f>(Table9[[#This Row],[Fresh.4]]-Table9[[#This Row],[H.S.3]])/Table9[[#This Row],[H.S.3]]</f>
        <v>#VALUE!</v>
      </c>
      <c r="P51" s="9" t="e">
        <f>(Table9[[#This Row],[Soph.5]]-Table9[[#This Row],[Fresh.4]])/Table9[[#This Row],[Fresh.4]]</f>
        <v>#DIV/0!</v>
      </c>
      <c r="R51" s="9" t="e">
        <f>(Table9[[#This Row],[Jun ]]-Table9[[#This Row],[Soph.5]])/Table9[[#This Row],[Soph.5]]</f>
        <v>#DIV/0!</v>
      </c>
      <c r="T51" s="6" t="e">
        <f>(Table9[[#This Row],[Sen ]]-Table9[[#This Row],[Jun ]])/Table9[[#This Row],[Jun ]]</f>
        <v>#DIV/0!</v>
      </c>
      <c r="U51" s="7" t="str">
        <f>Table9[[#This Row],[H.S.3]]</f>
        <v>NA</v>
      </c>
      <c r="W51" s="5" t="e">
        <f>(Table9[[#This Row],[Fresh.9]]-Table9[[#This Row],[H.S.8]])/Table9[[#This Row],[H.S.8]]</f>
        <v>#VALUE!</v>
      </c>
      <c r="Y51" s="9" t="e">
        <f>(Table9[[#This Row],[Soph.10]]-Table9[[#This Row],[Fresh.9]])/Table9[[#This Row],[Fresh.9]]</f>
        <v>#DIV/0!</v>
      </c>
      <c r="AA51" s="9" t="e">
        <f>(Table9[[#This Row],[Jun  ]]-Table9[[#This Row],[Soph.10]])/Table9[[#This Row],[Soph.10]]</f>
        <v>#DIV/0!</v>
      </c>
      <c r="AC51" s="6" t="e">
        <f>(Table9[[#This Row],[Jun  ]]-Table9[[#This Row],[Soph.10]])/Table9[[#This Row],[Soph.10]]</f>
        <v>#DIV/0!</v>
      </c>
      <c r="AD51" s="7"/>
      <c r="AH51" s="5" t="e">
        <f>(Table9[[#This Row],[Soph.15]]-Table9[[#This Row],[Fresh.14]])/Table9[[#This Row],[Fresh.14]]</f>
        <v>#DIV/0!</v>
      </c>
      <c r="AJ51" s="5" t="e">
        <f>(Table9[[#This Row],[Jun   ]]-Table9[[#This Row],[Soph.15]])/Table9[[#This Row],[Soph.15]]</f>
        <v>#DIV/0!</v>
      </c>
      <c r="AL51" s="6" t="e">
        <f>(Table9[[#This Row],[Sen  ]]-Table9[[#This Row],[Jun   ]])/Table9[[#This Row],[Jun   ]]</f>
        <v>#DIV/0!</v>
      </c>
      <c r="AM51" s="7">
        <v>36.88</v>
      </c>
      <c r="AO51" s="5">
        <f>(Table9[[#This Row],[Fresh]]-Table9[[#This Row],[H.S.18]])/Table9[[#This Row],[H.S.18]]</f>
        <v>-1</v>
      </c>
      <c r="AQ51" s="5" t="e">
        <f>(Table9[[#This Row],[Soph]]-Table9[[#This Row],[Fresh]])/Table9[[#This Row],[Fresh]]</f>
        <v>#DIV/0!</v>
      </c>
      <c r="AS51" s="5" t="e">
        <f>(Table9[[#This Row],[Jun 2]]-Table9[[#This Row],[Soph]])/Table9[[#This Row],[Soph]]</f>
        <v>#DIV/0!</v>
      </c>
      <c r="AU51" s="6" t="e">
        <f>(Table9[[#This Row],[Sen  2]]-Table9[[#This Row],[Jun 2]])/Table9[[#This Row],[Jun 2]]</f>
        <v>#DIV/0!</v>
      </c>
      <c r="AV51" s="7">
        <v>48.18</v>
      </c>
      <c r="AZ51" s="5" t="e">
        <f>(Table9[[#This Row],[Soph.25]]-Table9[[#This Row],[Fresh.24]])/Table9[[#This Row],[Fresh.24]]</f>
        <v>#DIV/0!</v>
      </c>
      <c r="BB51" s="5" t="e">
        <f>(Table9[[#This Row],[Jun  3]]-Table9[[#This Row],[Soph.25]])/Table9[[#This Row],[Soph.25]]</f>
        <v>#DIV/0!</v>
      </c>
      <c r="BD51" s="5" t="e">
        <f>(Table9[[#This Row],[Sen   ]]-Table9[[#This Row],[Jun  3]])/Table9[[#This Row],[Jun  3]]</f>
        <v>#DIV/0!</v>
      </c>
    </row>
    <row r="52" spans="1:56" ht="15">
      <c r="A52" s="10" t="s">
        <v>117</v>
      </c>
      <c r="B52">
        <v>2024</v>
      </c>
      <c r="E52" s="5" t="e">
        <f>(Table9[[#This Row],[Fresh.]]-Table9[[#This Row],[H.S.]])/Table9[[#This Row],[H.S.]]</f>
        <v>#DIV/0!</v>
      </c>
      <c r="G52" s="9" t="e">
        <f>(Table9[[#This Row],[Soph.]]-Table9[[#This Row],[Fresh.]])/Table9[[#This Row],[Fresh.]]</f>
        <v>#DIV/0!</v>
      </c>
      <c r="I52" s="9" t="e">
        <f>(Table9[[#This Row],[Jun]]-Table9[[#This Row],[Soph.]])/Table9[[#This Row],[Soph.]]</f>
        <v>#DIV/0!</v>
      </c>
      <c r="K52" s="6" t="e">
        <f>(Table9[[#This Row],[Sen.]]-Table9[[#This Row],[Jun]])/Table9[[#This Row],[Jun]]</f>
        <v>#DIV/0!</v>
      </c>
      <c r="L52" s="7">
        <v>15.32</v>
      </c>
      <c r="N52" s="5">
        <f>(Table9[[#This Row],[Fresh.4]]-Table9[[#This Row],[H.S.3]])/Table9[[#This Row],[H.S.3]]</f>
        <v>-1</v>
      </c>
      <c r="P52" s="9" t="e">
        <f>(Table9[[#This Row],[Soph.5]]-Table9[[#This Row],[Fresh.4]])/Table9[[#This Row],[Fresh.4]]</f>
        <v>#DIV/0!</v>
      </c>
      <c r="R52" s="9" t="e">
        <f>(Table9[[#This Row],[Jun ]]-Table9[[#This Row],[Soph.5]])/Table9[[#This Row],[Soph.5]]</f>
        <v>#DIV/0!</v>
      </c>
      <c r="T52" s="6" t="e">
        <f>(Table9[[#This Row],[Sen ]]-Table9[[#This Row],[Jun ]])/Table9[[#This Row],[Jun ]]</f>
        <v>#DIV/0!</v>
      </c>
      <c r="U52" s="7">
        <v>15.32</v>
      </c>
      <c r="W52" s="5">
        <f>(Table9[[#This Row],[Fresh.9]]-Table9[[#This Row],[H.S.8]])/Table9[[#This Row],[H.S.8]]</f>
        <v>-1</v>
      </c>
      <c r="Y52" s="9" t="e">
        <f>(Table9[[#This Row],[Soph.10]]-Table9[[#This Row],[Fresh.9]])/Table9[[#This Row],[Fresh.9]]</f>
        <v>#DIV/0!</v>
      </c>
      <c r="AA52" s="9" t="e">
        <f>(Table9[[#This Row],[Jun  ]]-Table9[[#This Row],[Soph.10]])/Table9[[#This Row],[Soph.10]]</f>
        <v>#DIV/0!</v>
      </c>
      <c r="AC52" s="6" t="e">
        <f>(Table9[[#This Row],[Jun  ]]-Table9[[#This Row],[Soph.10]])/Table9[[#This Row],[Soph.10]]</f>
        <v>#DIV/0!</v>
      </c>
      <c r="AD52" s="7"/>
      <c r="AH52" s="5" t="e">
        <f>(Table9[[#This Row],[Soph.15]]-Table9[[#This Row],[Fresh.14]])/Table9[[#This Row],[Fresh.14]]</f>
        <v>#DIV/0!</v>
      </c>
      <c r="AJ52" s="5" t="e">
        <f>(Table9[[#This Row],[Jun   ]]-Table9[[#This Row],[Soph.15]])/Table9[[#This Row],[Soph.15]]</f>
        <v>#DIV/0!</v>
      </c>
      <c r="AL52" s="6" t="e">
        <f>(Table9[[#This Row],[Sen  ]]-Table9[[#This Row],[Jun   ]])/Table9[[#This Row],[Jun   ]]</f>
        <v>#DIV/0!</v>
      </c>
      <c r="AM52" s="7">
        <v>40.84</v>
      </c>
      <c r="AO52" s="5">
        <f>(Table9[[#This Row],[Fresh]]-Table9[[#This Row],[H.S.18]])/Table9[[#This Row],[H.S.18]]</f>
        <v>-1</v>
      </c>
      <c r="AQ52" s="5" t="e">
        <f>(Table9[[#This Row],[Soph]]-Table9[[#This Row],[Fresh]])/Table9[[#This Row],[Fresh]]</f>
        <v>#DIV/0!</v>
      </c>
      <c r="AS52" s="5" t="e">
        <f>(Table9[[#This Row],[Jun 2]]-Table9[[#This Row],[Soph]])/Table9[[#This Row],[Soph]]</f>
        <v>#DIV/0!</v>
      </c>
      <c r="AU52" s="6" t="e">
        <f>(Table9[[#This Row],[Sen  2]]-Table9[[#This Row],[Jun 2]])/Table9[[#This Row],[Jun 2]]</f>
        <v>#DIV/0!</v>
      </c>
      <c r="AV52" s="7"/>
      <c r="AZ52" s="5" t="e">
        <f>(Table9[[#This Row],[Soph.25]]-Table9[[#This Row],[Fresh.24]])/Table9[[#This Row],[Fresh.24]]</f>
        <v>#DIV/0!</v>
      </c>
      <c r="BB52" s="5" t="e">
        <f>(Table9[[#This Row],[Jun  3]]-Table9[[#This Row],[Soph.25]])/Table9[[#This Row],[Soph.25]]</f>
        <v>#DIV/0!</v>
      </c>
      <c r="BD52" s="5" t="e">
        <f>(Table9[[#This Row],[Sen   ]]-Table9[[#This Row],[Jun  3]])/Table9[[#This Row],[Jun  3]]</f>
        <v>#DIV/0!</v>
      </c>
    </row>
    <row r="53" spans="1:56" ht="15">
      <c r="A53" s="10" t="s">
        <v>118</v>
      </c>
      <c r="B53">
        <v>2024</v>
      </c>
      <c r="E53" s="5" t="e">
        <f>(Table9[[#This Row],[Fresh.]]-Table9[[#This Row],[H.S.]])/Table9[[#This Row],[H.S.]]</f>
        <v>#DIV/0!</v>
      </c>
      <c r="G53" s="9" t="e">
        <f>(Table9[[#This Row],[Soph.]]-Table9[[#This Row],[Fresh.]])/Table9[[#This Row],[Fresh.]]</f>
        <v>#DIV/0!</v>
      </c>
      <c r="I53" s="9" t="e">
        <f>(Table9[[#This Row],[Jun]]-Table9[[#This Row],[Soph.]])/Table9[[#This Row],[Soph.]]</f>
        <v>#DIV/0!</v>
      </c>
      <c r="K53" s="6" t="e">
        <f>(Table9[[#This Row],[Sen.]]-Table9[[#This Row],[Jun]])/Table9[[#This Row],[Jun]]</f>
        <v>#DIV/0!</v>
      </c>
      <c r="L53" s="7">
        <v>13.2</v>
      </c>
      <c r="N53" s="5">
        <f>(Table9[[#This Row],[Fresh.4]]-Table9[[#This Row],[H.S.3]])/Table9[[#This Row],[H.S.3]]</f>
        <v>-1</v>
      </c>
      <c r="P53" s="9" t="e">
        <f>(Table9[[#This Row],[Soph.5]]-Table9[[#This Row],[Fresh.4]])/Table9[[#This Row],[Fresh.4]]</f>
        <v>#DIV/0!</v>
      </c>
      <c r="R53" s="9" t="e">
        <f>(Table9[[#This Row],[Jun ]]-Table9[[#This Row],[Soph.5]])/Table9[[#This Row],[Soph.5]]</f>
        <v>#DIV/0!</v>
      </c>
      <c r="T53" s="6" t="e">
        <f>(Table9[[#This Row],[Sen ]]-Table9[[#This Row],[Jun ]])/Table9[[#This Row],[Jun ]]</f>
        <v>#DIV/0!</v>
      </c>
      <c r="U53" s="7">
        <f>Table9[[#This Row],[H.S.3]]</f>
        <v>13.2</v>
      </c>
      <c r="W53" s="5">
        <f>(Table9[[#This Row],[Fresh.9]]-Table9[[#This Row],[H.S.8]])/Table9[[#This Row],[H.S.8]]</f>
        <v>-1</v>
      </c>
      <c r="Y53" s="9" t="e">
        <f>(Table9[[#This Row],[Soph.10]]-Table9[[#This Row],[Fresh.9]])/Table9[[#This Row],[Fresh.9]]</f>
        <v>#DIV/0!</v>
      </c>
      <c r="AA53" s="9" t="e">
        <f>(Table9[[#This Row],[Jun  ]]-Table9[[#This Row],[Soph.10]])/Table9[[#This Row],[Soph.10]]</f>
        <v>#DIV/0!</v>
      </c>
      <c r="AC53" s="6" t="e">
        <f>(Table9[[#This Row],[Jun  ]]-Table9[[#This Row],[Soph.10]])/Table9[[#This Row],[Soph.10]]</f>
        <v>#DIV/0!</v>
      </c>
      <c r="AD53" s="7"/>
      <c r="AH53" s="5" t="e">
        <f>(Table9[[#This Row],[Soph.15]]-Table9[[#This Row],[Fresh.14]])/Table9[[#This Row],[Fresh.14]]</f>
        <v>#DIV/0!</v>
      </c>
      <c r="AJ53" s="5" t="e">
        <f>(Table9[[#This Row],[Jun   ]]-Table9[[#This Row],[Soph.15]])/Table9[[#This Row],[Soph.15]]</f>
        <v>#DIV/0!</v>
      </c>
      <c r="AL53" s="6" t="e">
        <f>(Table9[[#This Row],[Sen  ]]-Table9[[#This Row],[Jun   ]])/Table9[[#This Row],[Jun   ]]</f>
        <v>#DIV/0!</v>
      </c>
      <c r="AM53" s="7" t="s">
        <v>80</v>
      </c>
      <c r="AO53" s="5" t="e">
        <f>(Table9[[#This Row],[Fresh]]-Table9[[#This Row],[H.S.18]])/Table9[[#This Row],[H.S.18]]</f>
        <v>#VALUE!</v>
      </c>
      <c r="AQ53" s="5" t="e">
        <f>(Table9[[#This Row],[Soph]]-Table9[[#This Row],[Fresh]])/Table9[[#This Row],[Fresh]]</f>
        <v>#DIV/0!</v>
      </c>
      <c r="AS53" s="5" t="e">
        <f>(Table9[[#This Row],[Jun 2]]-Table9[[#This Row],[Soph]])/Table9[[#This Row],[Soph]]</f>
        <v>#DIV/0!</v>
      </c>
      <c r="AU53" s="6" t="e">
        <f>(Table9[[#This Row],[Sen  2]]-Table9[[#This Row],[Jun 2]])/Table9[[#This Row],[Jun 2]]</f>
        <v>#DIV/0!</v>
      </c>
      <c r="AV53" s="7"/>
      <c r="AZ53" s="5" t="e">
        <f>(Table9[[#This Row],[Soph.25]]-Table9[[#This Row],[Fresh.24]])/Table9[[#This Row],[Fresh.24]]</f>
        <v>#DIV/0!</v>
      </c>
      <c r="BB53" s="5" t="e">
        <f>(Table9[[#This Row],[Jun  3]]-Table9[[#This Row],[Soph.25]])/Table9[[#This Row],[Soph.25]]</f>
        <v>#DIV/0!</v>
      </c>
      <c r="BD53" s="5" t="e">
        <f>(Table9[[#This Row],[Sen   ]]-Table9[[#This Row],[Jun  3]])/Table9[[#This Row],[Jun  3]]</f>
        <v>#DIV/0!</v>
      </c>
    </row>
    <row r="54" spans="1:56" ht="15">
      <c r="A54" s="10" t="s">
        <v>119</v>
      </c>
      <c r="B54">
        <v>2024</v>
      </c>
      <c r="E54" s="5" t="e">
        <f>(Table9[[#This Row],[Fresh.]]-Table9[[#This Row],[H.S.]])/Table9[[#This Row],[H.S.]]</f>
        <v>#DIV/0!</v>
      </c>
      <c r="G54" s="9" t="e">
        <f>(Table9[[#This Row],[Soph.]]-Table9[[#This Row],[Fresh.]])/Table9[[#This Row],[Fresh.]]</f>
        <v>#DIV/0!</v>
      </c>
      <c r="I54" s="9" t="e">
        <f>(Table9[[#This Row],[Jun]]-Table9[[#This Row],[Soph.]])/Table9[[#This Row],[Soph.]]</f>
        <v>#DIV/0!</v>
      </c>
      <c r="K54" s="6" t="e">
        <f>(Table9[[#This Row],[Sen.]]-Table9[[#This Row],[Jun]])/Table9[[#This Row],[Jun]]</f>
        <v>#DIV/0!</v>
      </c>
      <c r="L54" s="7">
        <v>12.47</v>
      </c>
      <c r="N54" s="5">
        <f>(Table9[[#This Row],[Fresh.4]]-Table9[[#This Row],[H.S.3]])/Table9[[#This Row],[H.S.3]]</f>
        <v>-1</v>
      </c>
      <c r="P54" s="9" t="e">
        <f>(Table9[[#This Row],[Soph.5]]-Table9[[#This Row],[Fresh.4]])/Table9[[#This Row],[Fresh.4]]</f>
        <v>#DIV/0!</v>
      </c>
      <c r="R54" s="9" t="e">
        <f>(Table9[[#This Row],[Jun ]]-Table9[[#This Row],[Soph.5]])/Table9[[#This Row],[Soph.5]]</f>
        <v>#DIV/0!</v>
      </c>
      <c r="T54" s="6" t="e">
        <f>(Table9[[#This Row],[Sen ]]-Table9[[#This Row],[Jun ]])/Table9[[#This Row],[Jun ]]</f>
        <v>#DIV/0!</v>
      </c>
      <c r="U54" s="7">
        <f>Table9[[#This Row],[H.S.3]]</f>
        <v>12.47</v>
      </c>
      <c r="W54" s="5">
        <f>(Table9[[#This Row],[Fresh.9]]-Table9[[#This Row],[H.S.8]])/Table9[[#This Row],[H.S.8]]</f>
        <v>-1</v>
      </c>
      <c r="Y54" s="9" t="e">
        <f>(Table9[[#This Row],[Soph.10]]-Table9[[#This Row],[Fresh.9]])/Table9[[#This Row],[Fresh.9]]</f>
        <v>#DIV/0!</v>
      </c>
      <c r="AA54" s="9" t="e">
        <f>(Table9[[#This Row],[Jun  ]]-Table9[[#This Row],[Soph.10]])/Table9[[#This Row],[Soph.10]]</f>
        <v>#DIV/0!</v>
      </c>
      <c r="AC54" s="6" t="e">
        <f>(Table9[[#This Row],[Jun  ]]-Table9[[#This Row],[Soph.10]])/Table9[[#This Row],[Soph.10]]</f>
        <v>#DIV/0!</v>
      </c>
      <c r="AD54" s="7"/>
      <c r="AH54" s="5" t="e">
        <f>(Table9[[#This Row],[Soph.15]]-Table9[[#This Row],[Fresh.14]])/Table9[[#This Row],[Fresh.14]]</f>
        <v>#DIV/0!</v>
      </c>
      <c r="AJ54" s="5" t="e">
        <f>(Table9[[#This Row],[Jun   ]]-Table9[[#This Row],[Soph.15]])/Table9[[#This Row],[Soph.15]]</f>
        <v>#DIV/0!</v>
      </c>
      <c r="AL54" s="6" t="e">
        <f>(Table9[[#This Row],[Sen  ]]-Table9[[#This Row],[Jun   ]])/Table9[[#This Row],[Jun   ]]</f>
        <v>#DIV/0!</v>
      </c>
      <c r="AM54" s="7">
        <v>38.1</v>
      </c>
      <c r="AO54" s="5">
        <f>(Table9[[#This Row],[Fresh]]-Table9[[#This Row],[H.S.18]])/Table9[[#This Row],[H.S.18]]</f>
        <v>-1</v>
      </c>
      <c r="AQ54" s="5" t="e">
        <f>(Table9[[#This Row],[Soph]]-Table9[[#This Row],[Fresh]])/Table9[[#This Row],[Fresh]]</f>
        <v>#DIV/0!</v>
      </c>
      <c r="AS54" s="5" t="e">
        <f>(Table9[[#This Row],[Jun 2]]-Table9[[#This Row],[Soph]])/Table9[[#This Row],[Soph]]</f>
        <v>#DIV/0!</v>
      </c>
      <c r="AU54" s="6" t="e">
        <f>(Table9[[#This Row],[Sen  2]]-Table9[[#This Row],[Jun 2]])/Table9[[#This Row],[Jun 2]]</f>
        <v>#DIV/0!</v>
      </c>
      <c r="AV54" s="7"/>
      <c r="AZ54" s="5" t="e">
        <f>(Table9[[#This Row],[Soph.25]]-Table9[[#This Row],[Fresh.24]])/Table9[[#This Row],[Fresh.24]]</f>
        <v>#DIV/0!</v>
      </c>
      <c r="BB54" s="5" t="e">
        <f>(Table9[[#This Row],[Jun  3]]-Table9[[#This Row],[Soph.25]])/Table9[[#This Row],[Soph.25]]</f>
        <v>#DIV/0!</v>
      </c>
      <c r="BD54" s="5" t="e">
        <f>(Table9[[#This Row],[Sen   ]]-Table9[[#This Row],[Jun  3]])/Table9[[#This Row],[Jun  3]]</f>
        <v>#DIV/0!</v>
      </c>
    </row>
    <row r="55" spans="1:56" ht="15">
      <c r="A55" s="10" t="s">
        <v>120</v>
      </c>
      <c r="B55">
        <v>2024</v>
      </c>
      <c r="E55" s="5" t="e">
        <f>(Table9[[#This Row],[Fresh.]]-Table9[[#This Row],[H.S.]])/Table9[[#This Row],[H.S.]]</f>
        <v>#DIV/0!</v>
      </c>
      <c r="G55" s="9" t="e">
        <f>(Table9[[#This Row],[Soph.]]-Table9[[#This Row],[Fresh.]])/Table9[[#This Row],[Fresh.]]</f>
        <v>#DIV/0!</v>
      </c>
      <c r="I55" s="9" t="e">
        <f>(Table9[[#This Row],[Jun]]-Table9[[#This Row],[Soph.]])/Table9[[#This Row],[Soph.]]</f>
        <v>#DIV/0!</v>
      </c>
      <c r="K55" s="6" t="e">
        <f>(Table9[[#This Row],[Sen.]]-Table9[[#This Row],[Jun]])/Table9[[#This Row],[Jun]]</f>
        <v>#DIV/0!</v>
      </c>
      <c r="L55" s="7">
        <v>13.41</v>
      </c>
      <c r="N55" s="5">
        <f>(Table9[[#This Row],[Fresh.4]]-Table9[[#This Row],[H.S.3]])/Table9[[#This Row],[H.S.3]]</f>
        <v>-1</v>
      </c>
      <c r="P55" s="9" t="e">
        <f>(Table9[[#This Row],[Soph.5]]-Table9[[#This Row],[Fresh.4]])/Table9[[#This Row],[Fresh.4]]</f>
        <v>#DIV/0!</v>
      </c>
      <c r="R55" s="9" t="e">
        <f>(Table9[[#This Row],[Jun ]]-Table9[[#This Row],[Soph.5]])/Table9[[#This Row],[Soph.5]]</f>
        <v>#DIV/0!</v>
      </c>
      <c r="T55" s="6" t="e">
        <f>(Table9[[#This Row],[Sen ]]-Table9[[#This Row],[Jun ]])/Table9[[#This Row],[Jun ]]</f>
        <v>#DIV/0!</v>
      </c>
      <c r="U55" s="7">
        <f>Table9[[#This Row],[H.S.3]]</f>
        <v>13.41</v>
      </c>
      <c r="W55" s="5">
        <f>(Table9[[#This Row],[Fresh.9]]-Table9[[#This Row],[H.S.8]])/Table9[[#This Row],[H.S.8]]</f>
        <v>-1</v>
      </c>
      <c r="Y55" s="9" t="e">
        <f>(Table9[[#This Row],[Soph.10]]-Table9[[#This Row],[Fresh.9]])/Table9[[#This Row],[Fresh.9]]</f>
        <v>#DIV/0!</v>
      </c>
      <c r="AA55" s="9" t="e">
        <f>(Table9[[#This Row],[Jun  ]]-Table9[[#This Row],[Soph.10]])/Table9[[#This Row],[Soph.10]]</f>
        <v>#DIV/0!</v>
      </c>
      <c r="AC55" s="6" t="e">
        <f>(Table9[[#This Row],[Jun  ]]-Table9[[#This Row],[Soph.10]])/Table9[[#This Row],[Soph.10]]</f>
        <v>#DIV/0!</v>
      </c>
      <c r="AD55" s="7"/>
      <c r="AH55" s="5" t="e">
        <f>(Table9[[#This Row],[Soph.15]]-Table9[[#This Row],[Fresh.14]])/Table9[[#This Row],[Fresh.14]]</f>
        <v>#DIV/0!</v>
      </c>
      <c r="AJ55" s="5" t="e">
        <f>(Table9[[#This Row],[Jun   ]]-Table9[[#This Row],[Soph.15]])/Table9[[#This Row],[Soph.15]]</f>
        <v>#DIV/0!</v>
      </c>
      <c r="AL55" s="6" t="e">
        <f>(Table9[[#This Row],[Sen  ]]-Table9[[#This Row],[Jun   ]])/Table9[[#This Row],[Jun   ]]</f>
        <v>#DIV/0!</v>
      </c>
      <c r="AM55" s="7" t="s">
        <v>80</v>
      </c>
      <c r="AO55" s="5" t="e">
        <f>(Table9[[#This Row],[Fresh]]-Table9[[#This Row],[H.S.18]])/Table9[[#This Row],[H.S.18]]</f>
        <v>#VALUE!</v>
      </c>
      <c r="AQ55" s="5" t="e">
        <f>(Table9[[#This Row],[Soph]]-Table9[[#This Row],[Fresh]])/Table9[[#This Row],[Fresh]]</f>
        <v>#DIV/0!</v>
      </c>
      <c r="AS55" s="5" t="e">
        <f>(Table9[[#This Row],[Jun 2]]-Table9[[#This Row],[Soph]])/Table9[[#This Row],[Soph]]</f>
        <v>#DIV/0!</v>
      </c>
      <c r="AU55" s="6" t="e">
        <f>(Table9[[#This Row],[Sen  2]]-Table9[[#This Row],[Jun 2]])/Table9[[#This Row],[Jun 2]]</f>
        <v>#DIV/0!</v>
      </c>
      <c r="AV55" s="7"/>
      <c r="AZ55" s="5" t="e">
        <f>(Table9[[#This Row],[Soph.25]]-Table9[[#This Row],[Fresh.24]])/Table9[[#This Row],[Fresh.24]]</f>
        <v>#DIV/0!</v>
      </c>
      <c r="BB55" s="5" t="e">
        <f>(Table9[[#This Row],[Jun  3]]-Table9[[#This Row],[Soph.25]])/Table9[[#This Row],[Soph.25]]</f>
        <v>#DIV/0!</v>
      </c>
      <c r="BD55" s="5" t="e">
        <f>(Table9[[#This Row],[Sen   ]]-Table9[[#This Row],[Jun  3]])/Table9[[#This Row],[Jun  3]]</f>
        <v>#DIV/0!</v>
      </c>
    </row>
    <row r="56" spans="1:56" ht="15">
      <c r="A56" s="10" t="s">
        <v>121</v>
      </c>
      <c r="B56">
        <v>2024</v>
      </c>
      <c r="E56" s="5" t="e">
        <f>(Table9[[#This Row],[Fresh.]]-Table9[[#This Row],[H.S.]])/Table9[[#This Row],[H.S.]]</f>
        <v>#DIV/0!</v>
      </c>
      <c r="G56" s="9" t="e">
        <f>(Table9[[#This Row],[Soph.]]-Table9[[#This Row],[Fresh.]])/Table9[[#This Row],[Fresh.]]</f>
        <v>#DIV/0!</v>
      </c>
      <c r="I56" s="9" t="e">
        <f>(Table9[[#This Row],[Jun]]-Table9[[#This Row],[Soph.]])/Table9[[#This Row],[Soph.]]</f>
        <v>#DIV/0!</v>
      </c>
      <c r="K56" s="6" t="e">
        <f>(Table9[[#This Row],[Sen.]]-Table9[[#This Row],[Jun]])/Table9[[#This Row],[Jun]]</f>
        <v>#DIV/0!</v>
      </c>
      <c r="L56" s="7">
        <v>13.18</v>
      </c>
      <c r="N56" s="5">
        <f>(Table9[[#This Row],[Fresh.4]]-Table9[[#This Row],[H.S.3]])/Table9[[#This Row],[H.S.3]]</f>
        <v>-1</v>
      </c>
      <c r="P56" s="9" t="e">
        <f>(Table9[[#This Row],[Soph.5]]-Table9[[#This Row],[Fresh.4]])/Table9[[#This Row],[Fresh.4]]</f>
        <v>#DIV/0!</v>
      </c>
      <c r="R56" s="9" t="e">
        <f>(Table9[[#This Row],[Jun ]]-Table9[[#This Row],[Soph.5]])/Table9[[#This Row],[Soph.5]]</f>
        <v>#DIV/0!</v>
      </c>
      <c r="T56" s="6" t="e">
        <f>(Table9[[#This Row],[Sen ]]-Table9[[#This Row],[Jun ]])/Table9[[#This Row],[Jun ]]</f>
        <v>#DIV/0!</v>
      </c>
      <c r="U56" s="7">
        <f>Table9[[#This Row],[H.S.3]]</f>
        <v>13.18</v>
      </c>
      <c r="W56" s="5">
        <f>(Table9[[#This Row],[Fresh.9]]-Table9[[#This Row],[H.S.8]])/Table9[[#This Row],[H.S.8]]</f>
        <v>-1</v>
      </c>
      <c r="Y56" s="9" t="e">
        <f>(Table9[[#This Row],[Soph.10]]-Table9[[#This Row],[Fresh.9]])/Table9[[#This Row],[Fresh.9]]</f>
        <v>#DIV/0!</v>
      </c>
      <c r="AA56" s="9" t="e">
        <f>(Table9[[#This Row],[Jun  ]]-Table9[[#This Row],[Soph.10]])/Table9[[#This Row],[Soph.10]]</f>
        <v>#DIV/0!</v>
      </c>
      <c r="AC56" s="6" t="e">
        <f>(Table9[[#This Row],[Jun  ]]-Table9[[#This Row],[Soph.10]])/Table9[[#This Row],[Soph.10]]</f>
        <v>#DIV/0!</v>
      </c>
      <c r="AD56" s="7"/>
      <c r="AH56" s="5" t="e">
        <f>(Table9[[#This Row],[Soph.15]]-Table9[[#This Row],[Fresh.14]])/Table9[[#This Row],[Fresh.14]]</f>
        <v>#DIV/0!</v>
      </c>
      <c r="AJ56" s="5" t="e">
        <f>(Table9[[#This Row],[Jun   ]]-Table9[[#This Row],[Soph.15]])/Table9[[#This Row],[Soph.15]]</f>
        <v>#DIV/0!</v>
      </c>
      <c r="AL56" s="6" t="e">
        <f>(Table9[[#This Row],[Sen  ]]-Table9[[#This Row],[Jun   ]])/Table9[[#This Row],[Jun   ]]</f>
        <v>#DIV/0!</v>
      </c>
      <c r="AM56" s="7"/>
      <c r="AO56" s="5" t="e">
        <f>(Table9[[#This Row],[Fresh]]-Table9[[#This Row],[H.S.18]])/Table9[[#This Row],[H.S.18]]</f>
        <v>#DIV/0!</v>
      </c>
      <c r="AQ56" s="5" t="e">
        <f>(Table9[[#This Row],[Soph]]-Table9[[#This Row],[Fresh]])/Table9[[#This Row],[Fresh]]</f>
        <v>#DIV/0!</v>
      </c>
      <c r="AS56" s="5" t="e">
        <f>(Table9[[#This Row],[Jun 2]]-Table9[[#This Row],[Soph]])/Table9[[#This Row],[Soph]]</f>
        <v>#DIV/0!</v>
      </c>
      <c r="AU56" s="6" t="e">
        <f>(Table9[[#This Row],[Sen  2]]-Table9[[#This Row],[Jun 2]])/Table9[[#This Row],[Jun 2]]</f>
        <v>#DIV/0!</v>
      </c>
      <c r="AV56" s="7"/>
      <c r="AZ56" s="5" t="e">
        <f>(Table9[[#This Row],[Soph.25]]-Table9[[#This Row],[Fresh.24]])/Table9[[#This Row],[Fresh.24]]</f>
        <v>#DIV/0!</v>
      </c>
      <c r="BB56" s="5" t="e">
        <f>(Table9[[#This Row],[Jun  3]]-Table9[[#This Row],[Soph.25]])/Table9[[#This Row],[Soph.25]]</f>
        <v>#DIV/0!</v>
      </c>
      <c r="BD56" s="5" t="e">
        <f>(Table9[[#This Row],[Sen   ]]-Table9[[#This Row],[Jun  3]])/Table9[[#This Row],[Jun  3]]</f>
        <v>#DIV/0!</v>
      </c>
    </row>
    <row r="57" spans="5:56" ht="15">
      <c r="E57" s="5" t="e">
        <f>(Table9[[#This Row],[Fresh.]]-Table9[[#This Row],[H.S.]])/Table9[[#This Row],[H.S.]]</f>
        <v>#DIV/0!</v>
      </c>
      <c r="G57" s="9" t="e">
        <f>(Table9[[#This Row],[Soph.]]-Table9[[#This Row],[Fresh.]])/Table9[[#This Row],[Fresh.]]</f>
        <v>#DIV/0!</v>
      </c>
      <c r="I57" s="9" t="e">
        <f>(Table9[[#This Row],[Jun]]-Table9[[#This Row],[Soph.]])/Table9[[#This Row],[Soph.]]</f>
        <v>#DIV/0!</v>
      </c>
      <c r="K57" s="6" t="e">
        <f>(Table9[[#This Row],[Sen.]]-Table9[[#This Row],[Jun]])/Table9[[#This Row],[Jun]]</f>
        <v>#DIV/0!</v>
      </c>
      <c r="L57" s="7"/>
      <c r="N57" s="5" t="e">
        <f>(Table9[[#This Row],[Fresh.4]]-Table9[[#This Row],[H.S.3]])/Table9[[#This Row],[H.S.3]]</f>
        <v>#DIV/0!</v>
      </c>
      <c r="P57" s="9" t="e">
        <f>(Table9[[#This Row],[Soph.5]]-Table9[[#This Row],[Fresh.4]])/Table9[[#This Row],[Fresh.4]]</f>
        <v>#DIV/0!</v>
      </c>
      <c r="R57" s="9" t="e">
        <f>(Table9[[#This Row],[Jun ]]-Table9[[#This Row],[Soph.5]])/Table9[[#This Row],[Soph.5]]</f>
        <v>#DIV/0!</v>
      </c>
      <c r="T57" s="6" t="e">
        <f>(Table9[[#This Row],[Sen ]]-Table9[[#This Row],[Jun ]])/Table9[[#This Row],[Jun ]]</f>
        <v>#DIV/0!</v>
      </c>
      <c r="U57" s="7">
        <f>Table9[[#This Row],[H.S.3]]</f>
        <v>0</v>
      </c>
      <c r="W57" s="5" t="e">
        <f>(Table9[[#This Row],[Fresh.9]]-Table9[[#This Row],[H.S.8]])/Table9[[#This Row],[H.S.8]]</f>
        <v>#DIV/0!</v>
      </c>
      <c r="Y57" s="9" t="e">
        <f>(Table9[[#This Row],[Soph.10]]-Table9[[#This Row],[Fresh.9]])/Table9[[#This Row],[Fresh.9]]</f>
        <v>#DIV/0!</v>
      </c>
      <c r="AA57" s="9" t="e">
        <f>(Table9[[#This Row],[Jun  ]]-Table9[[#This Row],[Soph.10]])/Table9[[#This Row],[Soph.10]]</f>
        <v>#DIV/0!</v>
      </c>
      <c r="AC57" s="6" t="e">
        <f>(Table9[[#This Row],[Jun  ]]-Table9[[#This Row],[Soph.10]])/Table9[[#This Row],[Soph.10]]</f>
        <v>#DIV/0!</v>
      </c>
      <c r="AD57" s="7"/>
      <c r="AH57" s="5" t="e">
        <f>(Table9[[#This Row],[Soph.15]]-Table9[[#This Row],[Fresh.14]])/Table9[[#This Row],[Fresh.14]]</f>
        <v>#DIV/0!</v>
      </c>
      <c r="AJ57" s="5" t="e">
        <f>(Table9[[#This Row],[Jun   ]]-Table9[[#This Row],[Soph.15]])/Table9[[#This Row],[Soph.15]]</f>
        <v>#DIV/0!</v>
      </c>
      <c r="AL57" s="6" t="e">
        <f>(Table9[[#This Row],[Sen  ]]-Table9[[#This Row],[Jun   ]])/Table9[[#This Row],[Jun   ]]</f>
        <v>#DIV/0!</v>
      </c>
      <c r="AM57" s="7"/>
      <c r="AO57" s="5" t="e">
        <f>(Table9[[#This Row],[Fresh]]-Table9[[#This Row],[H.S.18]])/Table9[[#This Row],[H.S.18]]</f>
        <v>#DIV/0!</v>
      </c>
      <c r="AQ57" s="5" t="e">
        <f>(Table9[[#This Row],[Soph]]-Table9[[#This Row],[Fresh]])/Table9[[#This Row],[Fresh]]</f>
        <v>#DIV/0!</v>
      </c>
      <c r="AS57" s="5" t="e">
        <f>(Table9[[#This Row],[Jun 2]]-Table9[[#This Row],[Soph]])/Table9[[#This Row],[Soph]]</f>
        <v>#DIV/0!</v>
      </c>
      <c r="AU57" s="6" t="e">
        <f>(Table9[[#This Row],[Sen  2]]-Table9[[#This Row],[Jun 2]])/Table9[[#This Row],[Jun 2]]</f>
        <v>#DIV/0!</v>
      </c>
      <c r="AV57" s="7"/>
      <c r="AZ57" s="5" t="e">
        <f>(Table9[[#This Row],[Soph.25]]-Table9[[#This Row],[Fresh.24]])/Table9[[#This Row],[Fresh.24]]</f>
        <v>#DIV/0!</v>
      </c>
      <c r="BB57" s="5" t="e">
        <f>(Table9[[#This Row],[Jun  3]]-Table9[[#This Row],[Soph.25]])/Table9[[#This Row],[Soph.25]]</f>
        <v>#DIV/0!</v>
      </c>
      <c r="BD57" s="5" t="e">
        <f>(Table9[[#This Row],[Sen   ]]-Table9[[#This Row],[Jun  3]])/Table9[[#This Row],[Jun  3]]</f>
        <v>#DIV/0!</v>
      </c>
    </row>
    <row r="58" spans="1:56" ht="15">
      <c r="A58" t="s">
        <v>0</v>
      </c>
      <c r="B58" t="s">
        <v>1</v>
      </c>
      <c r="C58" s="1" t="s">
        <v>2</v>
      </c>
      <c r="D58" s="1"/>
      <c r="E58" s="1"/>
      <c r="F58" s="1"/>
      <c r="G58" s="1"/>
      <c r="H58" s="1"/>
      <c r="I58" s="1"/>
      <c r="J58" s="1"/>
      <c r="K58" s="1"/>
      <c r="L58" s="1" t="s">
        <v>3</v>
      </c>
      <c r="M58" s="1"/>
      <c r="N58" s="1"/>
      <c r="O58" s="1"/>
      <c r="P58" s="1"/>
      <c r="Q58" s="1"/>
      <c r="R58" s="1"/>
      <c r="S58" s="1"/>
      <c r="T58" s="1"/>
      <c r="U58" s="1" t="s">
        <v>4</v>
      </c>
      <c r="V58" s="1"/>
      <c r="W58" s="1"/>
      <c r="X58" s="1"/>
      <c r="Y58" s="1"/>
      <c r="Z58" s="1"/>
      <c r="AA58" s="1"/>
      <c r="AB58" s="1"/>
      <c r="AC58" s="1"/>
      <c r="AD58" s="1" t="s">
        <v>5</v>
      </c>
      <c r="AE58" s="1"/>
      <c r="AF58" s="1"/>
      <c r="AG58" s="1"/>
      <c r="AH58" s="1"/>
      <c r="AI58" s="1"/>
      <c r="AJ58" s="1"/>
      <c r="AK58" s="1"/>
      <c r="AL58" s="1"/>
      <c r="AM58" s="1" t="s">
        <v>6</v>
      </c>
      <c r="AN58" s="1"/>
      <c r="AO58" s="1"/>
      <c r="AP58" s="1"/>
      <c r="AQ58" s="1"/>
      <c r="AR58" s="1"/>
      <c r="AS58" s="1"/>
      <c r="AT58" s="1"/>
      <c r="AU58" s="1"/>
      <c r="AV58" s="1" t="s">
        <v>7</v>
      </c>
      <c r="AW58" s="1"/>
      <c r="AX58" s="1"/>
      <c r="AY58" s="1"/>
      <c r="AZ58" s="1"/>
      <c r="BA58" s="1"/>
      <c r="BB58" s="1"/>
      <c r="BC58" s="1"/>
      <c r="BD58" s="1"/>
    </row>
    <row r="59" spans="1:56" ht="15">
      <c r="A59" t="s">
        <v>8</v>
      </c>
      <c r="B59" t="s">
        <v>9</v>
      </c>
      <c r="C59" t="s">
        <v>10</v>
      </c>
      <c r="D59" t="s">
        <v>11</v>
      </c>
      <c r="E59" t="s">
        <v>14</v>
      </c>
      <c r="F59" t="s">
        <v>13</v>
      </c>
      <c r="G59" t="s">
        <v>12</v>
      </c>
      <c r="H59" t="s">
        <v>15</v>
      </c>
      <c r="I59" t="s">
        <v>18</v>
      </c>
      <c r="J59" t="s">
        <v>122</v>
      </c>
      <c r="K59" s="2" t="s">
        <v>27</v>
      </c>
      <c r="L59" t="s">
        <v>19</v>
      </c>
      <c r="M59" t="s">
        <v>20</v>
      </c>
      <c r="N59" t="s">
        <v>16</v>
      </c>
      <c r="O59" t="s">
        <v>22</v>
      </c>
      <c r="P59" t="s">
        <v>123</v>
      </c>
      <c r="Q59" t="s">
        <v>24</v>
      </c>
      <c r="R59" t="s">
        <v>23</v>
      </c>
      <c r="S59" t="s">
        <v>26</v>
      </c>
      <c r="T59" s="2" t="s">
        <v>124</v>
      </c>
      <c r="U59" t="s">
        <v>28</v>
      </c>
      <c r="V59" t="s">
        <v>29</v>
      </c>
      <c r="W59" t="s">
        <v>21</v>
      </c>
      <c r="X59" t="s">
        <v>31</v>
      </c>
      <c r="Y59" t="s">
        <v>30</v>
      </c>
      <c r="Z59" t="s">
        <v>33</v>
      </c>
      <c r="AA59" t="s">
        <v>125</v>
      </c>
      <c r="AB59" t="s">
        <v>35</v>
      </c>
      <c r="AC59" s="2" t="s">
        <v>126</v>
      </c>
      <c r="AD59" t="s">
        <v>37</v>
      </c>
      <c r="AE59" t="s">
        <v>38</v>
      </c>
      <c r="AF59" t="s">
        <v>32</v>
      </c>
      <c r="AG59" t="s">
        <v>40</v>
      </c>
      <c r="AH59" t="s">
        <v>34</v>
      </c>
      <c r="AI59" t="s">
        <v>42</v>
      </c>
      <c r="AJ59" t="s">
        <v>36</v>
      </c>
      <c r="AK59" t="s">
        <v>44</v>
      </c>
      <c r="AL59" s="2" t="s">
        <v>39</v>
      </c>
      <c r="AM59" t="s">
        <v>46</v>
      </c>
      <c r="AN59" t="s">
        <v>127</v>
      </c>
      <c r="AO59" t="s">
        <v>41</v>
      </c>
      <c r="AP59" t="s">
        <v>128</v>
      </c>
      <c r="AQ59" t="s">
        <v>43</v>
      </c>
      <c r="AR59" t="s">
        <v>129</v>
      </c>
      <c r="AS59" t="s">
        <v>45</v>
      </c>
      <c r="AT59" t="s">
        <v>53</v>
      </c>
      <c r="AU59" s="2" t="s">
        <v>48</v>
      </c>
      <c r="AV59" t="s">
        <v>55</v>
      </c>
      <c r="AW59" t="s">
        <v>56</v>
      </c>
      <c r="AX59" t="s">
        <v>50</v>
      </c>
      <c r="AY59" t="s">
        <v>58</v>
      </c>
      <c r="AZ59" t="s">
        <v>52</v>
      </c>
      <c r="BA59" t="s">
        <v>130</v>
      </c>
      <c r="BB59" t="s">
        <v>54</v>
      </c>
      <c r="BC59" t="s">
        <v>62</v>
      </c>
      <c r="BD59" t="s">
        <v>57</v>
      </c>
    </row>
    <row r="60" spans="1:56" ht="15">
      <c r="A60" t="s">
        <v>131</v>
      </c>
      <c r="B60">
        <v>2005</v>
      </c>
      <c r="F60">
        <v>12.38</v>
      </c>
      <c r="G60" s="3"/>
      <c r="H60">
        <v>12.09</v>
      </c>
      <c r="I60" s="3"/>
      <c r="K60" s="4"/>
      <c r="N60" s="3"/>
      <c r="O60">
        <v>10.54</v>
      </c>
      <c r="P60" s="3"/>
      <c r="Q60">
        <v>9.89</v>
      </c>
      <c r="R60" s="3">
        <f>(Table10[[#This Row],[Jun ]]-Table10[[#This Row],[Soph.5]])/Table10[[#This Row],[Soph.5]]</f>
        <v>-0.06166982922201125</v>
      </c>
      <c r="T60" s="4"/>
      <c r="W60" s="3"/>
      <c r="X60">
        <v>9.58</v>
      </c>
      <c r="Y60" s="3"/>
      <c r="Z60">
        <v>11.01</v>
      </c>
      <c r="AA60" s="3">
        <f>(Table10[[#This Row],[Jun  ]]-Table10[[#This Row],[Soph.10]])/Table10[[#This Row],[Soph.10]]</f>
        <v>0.14926931106471814</v>
      </c>
      <c r="AC60" s="4"/>
      <c r="AG60">
        <v>34.38</v>
      </c>
      <c r="AH60" s="3"/>
      <c r="AJ60" s="3"/>
      <c r="AL60" s="4"/>
      <c r="AO60" s="3"/>
      <c r="AQ60" s="3"/>
      <c r="AS60" s="3"/>
      <c r="AU60" s="4"/>
      <c r="AZ60" s="3"/>
      <c r="BA60">
        <v>29.96</v>
      </c>
      <c r="BB60" s="3"/>
      <c r="BD60" s="3"/>
    </row>
    <row r="61" spans="1:56" ht="15">
      <c r="A61" t="s">
        <v>132</v>
      </c>
      <c r="B61">
        <v>2010</v>
      </c>
      <c r="G61" s="3"/>
      <c r="I61" s="3"/>
      <c r="K61" s="4"/>
      <c r="N61" s="3"/>
      <c r="P61" s="3"/>
      <c r="R61" s="3"/>
      <c r="T61" s="4"/>
      <c r="V61">
        <v>9.47</v>
      </c>
      <c r="W61" s="3"/>
      <c r="Y61" s="3"/>
      <c r="Z61">
        <v>8.47</v>
      </c>
      <c r="AA61" s="3"/>
      <c r="AC61" s="4"/>
      <c r="AE61">
        <v>31.65</v>
      </c>
      <c r="AH61" s="3"/>
      <c r="AJ61" s="3"/>
      <c r="AL61" s="4"/>
      <c r="AO61" s="3"/>
      <c r="AQ61" s="3"/>
      <c r="AS61" s="3"/>
      <c r="AU61" s="4"/>
      <c r="AZ61" s="3"/>
      <c r="BB61" s="3"/>
      <c r="BD61" s="3"/>
    </row>
    <row r="62" spans="1:56" ht="15">
      <c r="A62" t="s">
        <v>133</v>
      </c>
      <c r="B62">
        <v>2010</v>
      </c>
      <c r="G62" s="3"/>
      <c r="H62">
        <v>12.38</v>
      </c>
      <c r="I62" s="3"/>
      <c r="J62">
        <v>12.97</v>
      </c>
      <c r="K62" s="4">
        <f>(Table10[[#This Row],[Senior]]-Table10[[#This Row],[Jun]])/Table10[[#This Row],[Jun]]</f>
        <v>0.04765751211631662</v>
      </c>
      <c r="N62" s="3"/>
      <c r="P62" s="3"/>
      <c r="Q62">
        <v>9.05</v>
      </c>
      <c r="R62" s="3"/>
      <c r="S62">
        <v>8.91</v>
      </c>
      <c r="T62" s="4">
        <f>(Table10[[#This Row],[Sen ]]-Table10[[#This Row],[Jun ]])/Table10[[#This Row],[Jun ]]</f>
        <v>-0.01546961325966857</v>
      </c>
      <c r="W62" s="3"/>
      <c r="Y62" s="3"/>
      <c r="Z62">
        <v>9.35</v>
      </c>
      <c r="AA62" s="3"/>
      <c r="AC62" s="4"/>
      <c r="AH62" s="3"/>
      <c r="AI62">
        <v>34.61</v>
      </c>
      <c r="AJ62" s="3"/>
      <c r="AK62">
        <v>39.98</v>
      </c>
      <c r="AL62" s="4">
        <f>(Table10[[#This Row],[Sen  ]]-Table10[[#This Row],[Jun   ]])/Table10[[#This Row],[Jun   ]]</f>
        <v>0.15515746893961277</v>
      </c>
      <c r="AO62" s="3"/>
      <c r="AQ62" s="3"/>
      <c r="AR62">
        <v>27.72</v>
      </c>
      <c r="AS62" s="3"/>
      <c r="AU62" s="4"/>
      <c r="AZ62" s="3"/>
      <c r="BB62" s="3"/>
      <c r="BD62" s="3"/>
    </row>
    <row r="63" spans="1:56" ht="15">
      <c r="A63" t="s">
        <v>134</v>
      </c>
      <c r="B63">
        <v>2012</v>
      </c>
      <c r="G63" s="3"/>
      <c r="I63" s="3"/>
      <c r="K63" s="4"/>
      <c r="M63">
        <v>10.47</v>
      </c>
      <c r="N63" s="3"/>
      <c r="O63">
        <v>9.66</v>
      </c>
      <c r="P63" s="3">
        <f>(Table10[[#This Row],[Soph.5]]-Table10[[#This Row],[Fresh.4]])/Table10[[#This Row],[Fresh.4]]</f>
        <v>-0.07736389684813758</v>
      </c>
      <c r="Q63">
        <v>9.03</v>
      </c>
      <c r="R63" s="3">
        <f>(Table10[[#This Row],[Jun ]]-Table10[[#This Row],[Soph.5]])/Table10[[#This Row],[Soph.5]]</f>
        <v>-0.06521739130434791</v>
      </c>
      <c r="T63" s="4"/>
      <c r="W63" s="3"/>
      <c r="X63">
        <v>9.02</v>
      </c>
      <c r="Y63" s="3"/>
      <c r="AA63" s="3"/>
      <c r="AC63" s="4"/>
      <c r="AH63" s="3"/>
      <c r="AJ63" s="3"/>
      <c r="AL63" s="4"/>
      <c r="AO63" s="3"/>
      <c r="AP63">
        <v>28.67</v>
      </c>
      <c r="AQ63" s="3"/>
      <c r="AR63">
        <v>25.95</v>
      </c>
      <c r="AS63" s="3">
        <f>(Table10[[#This Row],[Jun  2]]-Table10[[#This Row],[Soph.20]])/Table10[[#This Row],[Soph.20]]</f>
        <v>-0.09487268922218355</v>
      </c>
      <c r="AU63" s="4"/>
      <c r="AY63">
        <v>21.42</v>
      </c>
      <c r="AZ63" s="3"/>
      <c r="BA63">
        <v>19.68</v>
      </c>
      <c r="BB63" s="3">
        <f>(Table10[[#This Row],[Jun   2]]-Table10[[#This Row],[Soph.25]])/Table10[[#This Row],[Soph.25]]</f>
        <v>-0.08123249299719897</v>
      </c>
      <c r="BD63" s="3"/>
    </row>
    <row r="64" spans="1:56" ht="15">
      <c r="A64" t="s">
        <v>135</v>
      </c>
      <c r="B64">
        <v>2012</v>
      </c>
      <c r="G64" s="3"/>
      <c r="H64">
        <v>11.95</v>
      </c>
      <c r="I64" s="3"/>
      <c r="K64" s="4"/>
      <c r="L64" t="s">
        <v>80</v>
      </c>
      <c r="N64" s="3"/>
      <c r="P64" s="3"/>
      <c r="Q64">
        <v>7.99</v>
      </c>
      <c r="R64" s="3"/>
      <c r="T64" s="4"/>
      <c r="U64" t="s">
        <v>80</v>
      </c>
      <c r="W64" s="3"/>
      <c r="Y64" s="3"/>
      <c r="AA64" s="3"/>
      <c r="AC64" s="4"/>
      <c r="AH64" s="3"/>
      <c r="AI64">
        <v>31.67</v>
      </c>
      <c r="AJ64" s="3"/>
      <c r="AL64" s="4"/>
      <c r="AM64" t="s">
        <v>80</v>
      </c>
      <c r="AO64" s="3"/>
      <c r="AQ64" s="3"/>
      <c r="AS64" s="3"/>
      <c r="AU64" s="4"/>
      <c r="AZ64" s="3"/>
      <c r="BB64" s="3"/>
      <c r="BD64" s="3"/>
    </row>
    <row r="65" spans="1:56" ht="15">
      <c r="A65" t="s">
        <v>136</v>
      </c>
      <c r="B65">
        <v>2013</v>
      </c>
      <c r="D65">
        <v>10.28</v>
      </c>
      <c r="F65">
        <v>11.29</v>
      </c>
      <c r="G65" s="3">
        <f>(Table10[[#This Row],[Soph.]]-Table10[[#This Row],[Fresh.]])/Table10[[#This Row],[Fresh.]]</f>
        <v>0.09824902723735407</v>
      </c>
      <c r="H65">
        <v>12.31</v>
      </c>
      <c r="I65" s="3">
        <f>(Table10[[#This Row],[Jun]]-Table10[[#This Row],[Soph.]])/Table10[[#This Row],[Soph.]]</f>
        <v>0.09034543844109845</v>
      </c>
      <c r="K65" s="4"/>
      <c r="L65">
        <v>8.86</v>
      </c>
      <c r="M65">
        <v>9.99</v>
      </c>
      <c r="N65" s="3">
        <f>(Table10[[#This Row],[Fresh.4]]-Table10[[#This Row],[H.S.3]])/Table10[[#This Row],[H.S.3]]</f>
        <v>0.12753950338600462</v>
      </c>
      <c r="O65">
        <v>10.43</v>
      </c>
      <c r="P65" s="3">
        <f>(Table10[[#This Row],[Soph.5]]-Table10[[#This Row],[Fresh.4]])/Table10[[#This Row],[Fresh.4]]</f>
        <v>0.044044044044043995</v>
      </c>
      <c r="Q65">
        <v>10.16</v>
      </c>
      <c r="R65" s="3">
        <f>(Table10[[#This Row],[Jun ]]-Table10[[#This Row],[Soph.5]])/Table10[[#This Row],[Soph.5]]</f>
        <v>-0.02588686481303927</v>
      </c>
      <c r="T65" s="4"/>
      <c r="U65">
        <v>8.86</v>
      </c>
      <c r="V65">
        <v>9.89</v>
      </c>
      <c r="W65" s="3">
        <f>(Table10[[#This Row],[Fresh.9]]-Table10[[#This Row],[H.S.8]])/Table10[[#This Row],[H.S.8]]</f>
        <v>0.11625282167042902</v>
      </c>
      <c r="X65">
        <v>9.86</v>
      </c>
      <c r="Y65" s="3">
        <f>(Table10[[#This Row],[Soph.10]]-Table10[[#This Row],[Fresh.9]])/Table10[[#This Row],[Fresh.9]]</f>
        <v>-0.0030333670374116414</v>
      </c>
      <c r="Z65">
        <v>8.92</v>
      </c>
      <c r="AA65" s="3">
        <f>(Table10[[#This Row],[Jun  ]]-Table10[[#This Row],[Soph.10]])/Table10[[#This Row],[Soph.10]]</f>
        <v>-0.09533468559837724</v>
      </c>
      <c r="AC65" s="4"/>
      <c r="AE65">
        <v>27.88</v>
      </c>
      <c r="AG65">
        <v>33.47</v>
      </c>
      <c r="AH65" s="3">
        <f>(Table10[[#This Row],[Soph.15]]-Table10[[#This Row],[Fresh.14]])/Table10[[#This Row],[Fresh.14]]</f>
        <v>0.20050215208034433</v>
      </c>
      <c r="AI65">
        <v>33.47</v>
      </c>
      <c r="AJ65" s="3">
        <f>(Table10[[#This Row],[Jun   ]]-Table10[[#This Row],[Soph.15]])/Table10[[#This Row],[Soph.15]]</f>
        <v>0</v>
      </c>
      <c r="AL65" s="4"/>
      <c r="AM65">
        <v>29.25</v>
      </c>
      <c r="AN65">
        <v>30.98</v>
      </c>
      <c r="AO65" s="3">
        <f>(Table10[[#This Row],[Fresh.19]]-Table10[[#This Row],[H.S.18]])/Table10[[#This Row],[H.S.18]]</f>
        <v>0.05914529914529916</v>
      </c>
      <c r="AP65">
        <v>32.97</v>
      </c>
      <c r="AQ65" s="3">
        <f>(Table10[[#This Row],[Soph.20]]-Table10[[#This Row],[Fresh.19]])/Table10[[#This Row],[Fresh.19]]</f>
        <v>0.06423499031633306</v>
      </c>
      <c r="AR65">
        <v>27.82</v>
      </c>
      <c r="AS65" s="3">
        <f>(Table10[[#This Row],[Jun  2]]-Table10[[#This Row],[Soph.20]])/Table10[[#This Row],[Soph.20]]</f>
        <v>-0.15620260843190775</v>
      </c>
      <c r="AU65" s="4"/>
      <c r="AZ65" s="3"/>
      <c r="BB65" s="3"/>
      <c r="BD65" s="3"/>
    </row>
    <row r="66" spans="1:56" ht="15">
      <c r="A66" t="s">
        <v>137</v>
      </c>
      <c r="B66">
        <v>2013</v>
      </c>
      <c r="G66" s="3"/>
      <c r="I66" s="3"/>
      <c r="K66" s="4"/>
      <c r="L66" t="s">
        <v>80</v>
      </c>
      <c r="N66" s="3"/>
      <c r="P66" s="3"/>
      <c r="R66" s="3"/>
      <c r="T66" s="4"/>
      <c r="U66" t="s">
        <v>80</v>
      </c>
      <c r="W66" s="3"/>
      <c r="Y66" s="3"/>
      <c r="AA66" s="3"/>
      <c r="AC66" s="4"/>
      <c r="AH66" s="3"/>
      <c r="AJ66" s="3"/>
      <c r="AL66" s="4"/>
      <c r="AM66">
        <v>29.31</v>
      </c>
      <c r="AO66" s="3"/>
      <c r="AQ66" s="3"/>
      <c r="AS66" s="3"/>
      <c r="AU66" s="4"/>
      <c r="AW66">
        <v>26.98</v>
      </c>
      <c r="AY66">
        <v>34.38</v>
      </c>
      <c r="AZ66" s="3">
        <f>(Table10[[#This Row],[Soph.25]]-Table10[[#This Row],[Fresh.24]])/Table10[[#This Row],[Fresh.24]]</f>
        <v>0.2742772424017792</v>
      </c>
      <c r="BB66" s="3"/>
      <c r="BC66">
        <v>38.03</v>
      </c>
      <c r="BD66" s="3">
        <f>(Table10[[#This Row],[Sen   ]]-Table10[[#This Row],[Soph.25]])/Table10[[#This Row],[Soph.25]]</f>
        <v>0.1061663757998836</v>
      </c>
    </row>
    <row r="67" spans="1:56" ht="15">
      <c r="A67" t="s">
        <v>138</v>
      </c>
      <c r="B67">
        <v>2013</v>
      </c>
      <c r="F67">
        <v>12.08</v>
      </c>
      <c r="G67" s="3"/>
      <c r="H67">
        <v>13.25</v>
      </c>
      <c r="I67" s="3">
        <f>(Table10[[#This Row],[Jun]]-Table10[[#This Row],[Soph.]])/Table10[[#This Row],[Soph.]]</f>
        <v>0.09685430463576158</v>
      </c>
      <c r="J67">
        <v>13.98</v>
      </c>
      <c r="K67" s="4">
        <f>(Table10[[#This Row],[Senior]]-Table10[[#This Row],[Jun]])/Table10[[#This Row],[Jun]]</f>
        <v>0.05509433962264154</v>
      </c>
      <c r="L67">
        <v>11.1</v>
      </c>
      <c r="M67">
        <v>10.29</v>
      </c>
      <c r="N67" s="3">
        <f>(Table10[[#This Row],[Fresh.4]]-Table10[[#This Row],[H.S.3]])/Table10[[#This Row],[H.S.3]]</f>
        <v>-0.07297297297297302</v>
      </c>
      <c r="O67">
        <v>10.24</v>
      </c>
      <c r="P67" s="3">
        <f>(Table10[[#This Row],[Soph.5]]-Table10[[#This Row],[Fresh.4]])/Table10[[#This Row],[Fresh.4]]</f>
        <v>-0.00485908649173945</v>
      </c>
      <c r="Q67">
        <v>10.55</v>
      </c>
      <c r="R67" s="3">
        <f>(Table10[[#This Row],[Jun ]]-Table10[[#This Row],[Soph.5]])/Table10[[#This Row],[Soph.5]]</f>
        <v>0.03027343750000005</v>
      </c>
      <c r="S67">
        <v>11.15</v>
      </c>
      <c r="T67" s="4">
        <f>(Table10[[#This Row],[Sen ]]-Table10[[#This Row],[Jun ]])/Table10[[#This Row],[Jun ]]</f>
        <v>0.056872037914691906</v>
      </c>
      <c r="U67">
        <v>11.1</v>
      </c>
      <c r="V67">
        <v>10.23</v>
      </c>
      <c r="W67" s="3">
        <f>(Table10[[#This Row],[Fresh.9]]-Table10[[#This Row],[H.S.8]])/Table10[[#This Row],[H.S.8]]</f>
        <v>-0.07837837837837831</v>
      </c>
      <c r="X67">
        <v>10.04</v>
      </c>
      <c r="Y67" s="3">
        <f>(Table10[[#This Row],[Soph.10]]-Table10[[#This Row],[Fresh.9]])/Table10[[#This Row],[Fresh.9]]</f>
        <v>-0.018572825024438053</v>
      </c>
      <c r="Z67">
        <v>10.51</v>
      </c>
      <c r="AA67" s="3">
        <f>(Table10[[#This Row],[Jun  ]]-Table10[[#This Row],[Soph.10]])/Table10[[#This Row],[Soph.10]]</f>
        <v>0.04681274900398413</v>
      </c>
      <c r="AB67">
        <v>10.71</v>
      </c>
      <c r="AC67" s="4">
        <f>(Table10[[#This Row],[Senior12]]-Table10[[#This Row],[Jun  ]])/Table10[[#This Row],[Jun  ]]</f>
        <v>0.019029495718363564</v>
      </c>
      <c r="AE67">
        <v>26.43</v>
      </c>
      <c r="AG67">
        <v>35.61</v>
      </c>
      <c r="AH67" s="3">
        <f>(Table10[[#This Row],[Soph.15]]-Table10[[#This Row],[Fresh.14]])/Table10[[#This Row],[Fresh.14]]</f>
        <v>0.3473325766174801</v>
      </c>
      <c r="AI67">
        <v>35.63</v>
      </c>
      <c r="AJ67" s="3">
        <f>(Table10[[#This Row],[Jun   ]]-Table10[[#This Row],[Soph.15]])/Table10[[#This Row],[Soph.15]]</f>
        <v>0.000561639988767288</v>
      </c>
      <c r="AK67">
        <v>40.33</v>
      </c>
      <c r="AL67" s="4">
        <f>(Table10[[#This Row],[Sen  ]]-Table10[[#This Row],[Jun   ]])/Table10[[#This Row],[Jun   ]]</f>
        <v>0.13191131069323592</v>
      </c>
      <c r="AM67">
        <v>31.29</v>
      </c>
      <c r="AN67">
        <v>25.64</v>
      </c>
      <c r="AO67" s="3">
        <f>(Table10[[#This Row],[Fresh.19]]-Table10[[#This Row],[H.S.18]])/Table10[[#This Row],[H.S.18]]</f>
        <v>-0.18056887184403958</v>
      </c>
      <c r="AQ67" s="3"/>
      <c r="AS67" s="3"/>
      <c r="AT67">
        <v>27.3</v>
      </c>
      <c r="AU67" s="4"/>
      <c r="AZ67" s="3"/>
      <c r="BB67" s="3"/>
      <c r="BD67" s="3"/>
    </row>
    <row r="68" spans="1:56" ht="15">
      <c r="A68" t="s">
        <v>139</v>
      </c>
      <c r="B68">
        <v>2013</v>
      </c>
      <c r="F68">
        <v>12.39</v>
      </c>
      <c r="G68" s="3"/>
      <c r="I68" s="3"/>
      <c r="K68" s="4"/>
      <c r="L68" t="s">
        <v>80</v>
      </c>
      <c r="N68" s="3"/>
      <c r="P68" s="3"/>
      <c r="R68" s="3"/>
      <c r="T68" s="4"/>
      <c r="U68" t="s">
        <v>80</v>
      </c>
      <c r="W68" s="3"/>
      <c r="Y68" s="3"/>
      <c r="AA68" s="3"/>
      <c r="AC68" s="4"/>
      <c r="AG68">
        <v>37</v>
      </c>
      <c r="AH68" s="3"/>
      <c r="AI68">
        <v>36.83</v>
      </c>
      <c r="AJ68" s="3">
        <f>(Table10[[#This Row],[Jun   ]]-Table10[[#This Row],[Soph.15]])/Table10[[#This Row],[Soph.15]]</f>
        <v>-0.0045945945945946405</v>
      </c>
      <c r="AL68" s="4"/>
      <c r="AM68">
        <v>38.94</v>
      </c>
      <c r="AN68">
        <v>34.45</v>
      </c>
      <c r="AO68" s="3">
        <f>(Table10[[#This Row],[Fresh.19]]-Table10[[#This Row],[H.S.18]])/Table10[[#This Row],[H.S.18]]</f>
        <v>-0.11530559835644569</v>
      </c>
      <c r="AP68">
        <v>33.7</v>
      </c>
      <c r="AQ68" s="3">
        <f>(Table10[[#This Row],[Soph.20]]-Table10[[#This Row],[Fresh.19]])/Table10[[#This Row],[Fresh.19]]</f>
        <v>-0.02177068214804064</v>
      </c>
      <c r="AR68">
        <v>38.55</v>
      </c>
      <c r="AS68" s="3">
        <f>(Table10[[#This Row],[Jun  2]]-Table10[[#This Row],[Soph.20]])/Table10[[#This Row],[Soph.20]]</f>
        <v>0.14391691394658734</v>
      </c>
      <c r="AU68" s="4"/>
      <c r="AY68">
        <v>28.36</v>
      </c>
      <c r="AZ68" s="3"/>
      <c r="BA68">
        <v>28.73</v>
      </c>
      <c r="BB68" s="3">
        <f>(Table10[[#This Row],[Jun   2]]-Table10[[#This Row],[Soph.25]])/Table10[[#This Row],[Soph.25]]</f>
        <v>0.013046544428772955</v>
      </c>
      <c r="BD68" s="3"/>
    </row>
    <row r="69" spans="1:56" ht="15">
      <c r="A69" t="s">
        <v>140</v>
      </c>
      <c r="B69">
        <v>2013</v>
      </c>
      <c r="G69" s="3"/>
      <c r="I69" s="3"/>
      <c r="K69" s="4"/>
      <c r="L69">
        <v>10.15</v>
      </c>
      <c r="N69" s="3"/>
      <c r="P69" s="3"/>
      <c r="R69" s="3"/>
      <c r="T69" s="4"/>
      <c r="U69">
        <v>10.15</v>
      </c>
      <c r="V69">
        <v>9.31</v>
      </c>
      <c r="W69" s="3"/>
      <c r="Y69" s="3"/>
      <c r="AA69" s="3"/>
      <c r="AC69" s="4"/>
      <c r="AH69" s="3"/>
      <c r="AJ69" s="3"/>
      <c r="AL69" s="4"/>
      <c r="AM69">
        <v>33.65</v>
      </c>
      <c r="AN69">
        <v>32.1</v>
      </c>
      <c r="AO69" s="3"/>
      <c r="AP69">
        <v>35.56</v>
      </c>
      <c r="AQ69" s="3">
        <f>(Table10[[#This Row],[Soph.20]]-Table10[[#This Row],[Fresh.19]])/Table10[[#This Row],[Fresh.19]]</f>
        <v>0.10778816199376949</v>
      </c>
      <c r="AS69" s="3"/>
      <c r="AU69" s="4"/>
      <c r="AW69">
        <v>21.79</v>
      </c>
      <c r="AY69">
        <v>21.2</v>
      </c>
      <c r="AZ69" s="3">
        <f>(Table10[[#This Row],[Soph.25]]-Table10[[#This Row],[Fresh.24]])/Table10[[#This Row],[Fresh.24]]</f>
        <v>-0.027076640660853597</v>
      </c>
      <c r="BB69" s="3"/>
      <c r="BD69" s="3"/>
    </row>
    <row r="70" spans="1:56" ht="15">
      <c r="A70" t="s">
        <v>141</v>
      </c>
      <c r="B70">
        <v>2014</v>
      </c>
      <c r="D70">
        <v>10.25</v>
      </c>
      <c r="F70">
        <v>11.46</v>
      </c>
      <c r="G70" s="3">
        <f>(Table10[[#This Row],[Soph.]]-Table10[[#This Row],[Fresh.]])/Table10[[#This Row],[Fresh.]]</f>
        <v>0.11804878048780496</v>
      </c>
      <c r="H70">
        <v>12.78</v>
      </c>
      <c r="I70" s="3">
        <f>(Table10[[#This Row],[Jun]]-Table10[[#This Row],[Soph.]])/Table10[[#This Row],[Soph.]]</f>
        <v>0.11518324607329829</v>
      </c>
      <c r="J70">
        <v>12.28</v>
      </c>
      <c r="K70" s="4">
        <f>(Table10[[#This Row],[Senior]]-Table10[[#This Row],[Jun]])/Table10[[#This Row],[Jun]]</f>
        <v>-0.03912363067292645</v>
      </c>
      <c r="L70" t="s">
        <v>111</v>
      </c>
      <c r="M70">
        <v>9.06</v>
      </c>
      <c r="N70" s="3"/>
      <c r="O70">
        <v>9.19</v>
      </c>
      <c r="P70" s="3">
        <f>(Table10[[#This Row],[Soph.5]]-Table10[[#This Row],[Fresh.4]])/Table10[[#This Row],[Fresh.4]]</f>
        <v>0.01434878587196457</v>
      </c>
      <c r="Q70">
        <v>8.95</v>
      </c>
      <c r="R70" s="3">
        <f>(Table10[[#This Row],[Jun ]]-Table10[[#This Row],[Soph.5]])/Table10[[#This Row],[Soph.5]]</f>
        <v>-0.0261153427638738</v>
      </c>
      <c r="S70">
        <v>8.91</v>
      </c>
      <c r="T70" s="4">
        <f>(Table10[[#This Row],[Sen ]]-Table10[[#This Row],[Jun ]])/Table10[[#This Row],[Jun ]]</f>
        <v>-0.004469273743016665</v>
      </c>
      <c r="U70" t="s">
        <v>111</v>
      </c>
      <c r="V70">
        <v>8.49</v>
      </c>
      <c r="W70" s="3"/>
      <c r="X70">
        <v>8.85</v>
      </c>
      <c r="Y70" s="3">
        <f>(Table10[[#This Row],[Soph.10]]-Table10[[#This Row],[Fresh.9]])/Table10[[#This Row],[Fresh.9]]</f>
        <v>0.04240282685512361</v>
      </c>
      <c r="Z70">
        <v>8.77</v>
      </c>
      <c r="AA70" s="3">
        <f>(Table10[[#This Row],[Jun  ]]-Table10[[#This Row],[Soph.10]])/Table10[[#This Row],[Soph.10]]</f>
        <v>-0.009039548022598879</v>
      </c>
      <c r="AC70" s="4"/>
      <c r="AH70" s="3"/>
      <c r="AI70">
        <v>32</v>
      </c>
      <c r="AJ70" s="3"/>
      <c r="AK70">
        <v>32.47</v>
      </c>
      <c r="AL70" s="4">
        <f>(Table10[[#This Row],[Sen  ]]-Table10[[#This Row],[Jun   ]])/Table10[[#This Row],[Jun   ]]</f>
        <v>0.014687499999999964</v>
      </c>
      <c r="AM70" t="s">
        <v>111</v>
      </c>
      <c r="AN70">
        <v>25.06</v>
      </c>
      <c r="AO70" s="3"/>
      <c r="AP70">
        <v>27.2</v>
      </c>
      <c r="AQ70" s="3">
        <f>(Table10[[#This Row],[Soph.20]]-Table10[[#This Row],[Fresh.19]])/Table10[[#This Row],[Fresh.19]]</f>
        <v>0.08539505187549883</v>
      </c>
      <c r="AR70">
        <v>28.99</v>
      </c>
      <c r="AS70" s="3">
        <f>(Table10[[#This Row],[Jun  2]]-Table10[[#This Row],[Soph.20]])/Table10[[#This Row],[Soph.20]]</f>
        <v>0.06580882352941174</v>
      </c>
      <c r="AT70">
        <v>26.56</v>
      </c>
      <c r="AU70" s="4">
        <f>(Table10[[#This Row],[Sen  2]]-Table10[[#This Row],[Jun  2]])/Table10[[#This Row],[Jun  2]]</f>
        <v>-0.08382200758882373</v>
      </c>
      <c r="AW70">
        <v>20.2</v>
      </c>
      <c r="AY70">
        <v>21.24</v>
      </c>
      <c r="AZ70" s="3">
        <f>(Table10[[#This Row],[Soph.25]]-Table10[[#This Row],[Fresh.24]])/Table10[[#This Row],[Fresh.24]]</f>
        <v>0.05148514851485145</v>
      </c>
      <c r="BA70">
        <v>23.74</v>
      </c>
      <c r="BB70" s="3">
        <f>(Table10[[#This Row],[Jun   2]]-Table10[[#This Row],[Soph.25]])/Table10[[#This Row],[Soph.25]]</f>
        <v>0.1177024482109228</v>
      </c>
      <c r="BC70">
        <v>26.24</v>
      </c>
      <c r="BD70" s="3">
        <f>(Table10[[#This Row],[Sen   ]]-Table10[[#This Row],[Jun   2]])/Table10[[#This Row],[Jun   2]]</f>
        <v>0.10530749789385005</v>
      </c>
    </row>
    <row r="71" spans="1:56" ht="15">
      <c r="A71" t="s">
        <v>142</v>
      </c>
      <c r="B71">
        <v>2014</v>
      </c>
      <c r="D71">
        <v>11.42</v>
      </c>
      <c r="G71" s="3"/>
      <c r="I71" s="3"/>
      <c r="K71" s="4"/>
      <c r="L71">
        <v>9.81</v>
      </c>
      <c r="M71">
        <v>10.29</v>
      </c>
      <c r="N71" s="3"/>
      <c r="P71" s="3"/>
      <c r="R71" s="3"/>
      <c r="T71" s="4"/>
      <c r="U71">
        <v>9.81</v>
      </c>
      <c r="V71">
        <v>9.73</v>
      </c>
      <c r="W71" s="3"/>
      <c r="Y71" s="3"/>
      <c r="AA71" s="3"/>
      <c r="AC71" s="4"/>
      <c r="AE71">
        <v>33.34</v>
      </c>
      <c r="AH71" s="3"/>
      <c r="AJ71" s="3"/>
      <c r="AL71" s="4"/>
      <c r="AM71">
        <v>27.5</v>
      </c>
      <c r="AN71">
        <v>25.69</v>
      </c>
      <c r="AO71" s="3"/>
      <c r="AQ71" s="3"/>
      <c r="AS71" s="3"/>
      <c r="AU71" s="4"/>
      <c r="AZ71" s="3"/>
      <c r="BB71" s="3"/>
      <c r="BD71" s="3"/>
    </row>
    <row r="72" spans="1:56" ht="15">
      <c r="A72" t="s">
        <v>143</v>
      </c>
      <c r="B72">
        <v>2015</v>
      </c>
      <c r="D72">
        <v>12.3</v>
      </c>
      <c r="G72" s="3"/>
      <c r="I72" s="3"/>
      <c r="K72" s="4"/>
      <c r="L72">
        <v>11.52</v>
      </c>
      <c r="M72">
        <v>12.04</v>
      </c>
      <c r="N72" s="3">
        <f>(Table10[[#This Row],[Fresh.4]]-Table10[[#This Row],[H.S.3]])/Table10[[#This Row],[H.S.3]]</f>
        <v>0.04513888888888885</v>
      </c>
      <c r="P72" s="3"/>
      <c r="R72" s="3"/>
      <c r="T72" s="4"/>
      <c r="U72">
        <v>11.52</v>
      </c>
      <c r="V72">
        <v>11.96</v>
      </c>
      <c r="W72" s="3">
        <f>(Table10[[#This Row],[Fresh.9]]-Table10[[#This Row],[H.S.8]])/Table10[[#This Row],[H.S.8]]</f>
        <v>0.03819444444444456</v>
      </c>
      <c r="Y72" s="3"/>
      <c r="AA72" s="3"/>
      <c r="AC72" s="4"/>
      <c r="AE72">
        <v>38.58</v>
      </c>
      <c r="AH72" s="3"/>
      <c r="AJ72" s="3"/>
      <c r="AL72" s="4"/>
      <c r="AM72">
        <v>32.36</v>
      </c>
      <c r="AN72">
        <v>30.95</v>
      </c>
      <c r="AO72" s="3">
        <f>(Table10[[#This Row],[Fresh.19]]-Table10[[#This Row],[H.S.18]])/Table10[[#This Row],[H.S.18]]</f>
        <v>-0.04357231149567368</v>
      </c>
      <c r="AQ72" s="3"/>
      <c r="AS72" s="3"/>
      <c r="AU72" s="4"/>
      <c r="AZ72" s="3"/>
      <c r="BB72" s="3"/>
      <c r="BD72" s="3"/>
    </row>
    <row r="73" spans="1:56" ht="15">
      <c r="A73" t="s">
        <v>144</v>
      </c>
      <c r="B73">
        <v>2016</v>
      </c>
      <c r="D73">
        <v>10.89</v>
      </c>
      <c r="G73" s="3"/>
      <c r="I73" s="3"/>
      <c r="K73" s="4"/>
      <c r="L73">
        <v>10.64</v>
      </c>
      <c r="M73">
        <v>10.37</v>
      </c>
      <c r="N73" s="3">
        <f>(Table10[[#This Row],[Fresh.4]]-Table10[[#This Row],[H.S.3]])/Table10[[#This Row],[H.S.3]]</f>
        <v>-0.025375939849624187</v>
      </c>
      <c r="P73" s="3"/>
      <c r="R73" s="3"/>
      <c r="T73" s="4"/>
      <c r="U73">
        <v>10.64</v>
      </c>
      <c r="W73" s="3"/>
      <c r="Y73" s="3"/>
      <c r="AA73" s="3"/>
      <c r="AC73" s="4"/>
      <c r="AH73" s="3"/>
      <c r="AJ73" s="3"/>
      <c r="AL73" s="4"/>
      <c r="AM73">
        <v>27.84</v>
      </c>
      <c r="AO73" s="3"/>
      <c r="AQ73" s="3"/>
      <c r="AS73" s="3"/>
      <c r="AU73" s="4"/>
      <c r="AZ73" s="3"/>
      <c r="BB73" s="3"/>
      <c r="BD73" s="3"/>
    </row>
    <row r="74" spans="1:56" ht="15">
      <c r="A74" t="s">
        <v>145</v>
      </c>
      <c r="B74">
        <v>2016</v>
      </c>
      <c r="D74">
        <v>7.49</v>
      </c>
      <c r="F74">
        <v>7.67</v>
      </c>
      <c r="G74" s="3">
        <f>(Table10[[#This Row],[Soph.]]-Table10[[#This Row],[Fresh.]])/Table10[[#This Row],[Fresh.]]</f>
        <v>0.02403204272363147</v>
      </c>
      <c r="I74" s="3"/>
      <c r="K74" s="4"/>
      <c r="L74" t="s">
        <v>80</v>
      </c>
      <c r="M74">
        <v>8.28</v>
      </c>
      <c r="N74" s="3"/>
      <c r="O74">
        <v>8.02</v>
      </c>
      <c r="P74" s="3">
        <f>(Table10[[#This Row],[Soph.5]]-Table10[[#This Row],[Fresh.4]])/Table10[[#This Row],[Fresh.4]]</f>
        <v>-0.03140096618357486</v>
      </c>
      <c r="R74" s="3"/>
      <c r="T74" s="4"/>
      <c r="U74" t="s">
        <v>80</v>
      </c>
      <c r="W74" s="3"/>
      <c r="Y74" s="3"/>
      <c r="AA74" s="3"/>
      <c r="AC74" s="4"/>
      <c r="AH74" s="3"/>
      <c r="AJ74" s="3"/>
      <c r="AL74" s="4"/>
      <c r="AM74" t="s">
        <v>80</v>
      </c>
      <c r="AO74" s="3"/>
      <c r="AQ74" s="3"/>
      <c r="AS74" s="3"/>
      <c r="AU74" s="4"/>
      <c r="AY74">
        <v>14.44</v>
      </c>
      <c r="AZ74" s="3"/>
      <c r="BA74">
        <v>17.2</v>
      </c>
      <c r="BB74" s="3">
        <f>(Table10[[#This Row],[Jun   2]]-Table10[[#This Row],[Soph.25]])/Table10[[#This Row],[Soph.25]]</f>
        <v>0.19113573407202214</v>
      </c>
      <c r="BD74" s="3">
        <f>(Table10[[#This Row],[Sen   ]]-Table10[[#This Row],[Jun   2]])/Table10[[#This Row],[Jun   2]]</f>
        <v>-1</v>
      </c>
    </row>
    <row r="75" spans="1:56" ht="15">
      <c r="A75" t="s">
        <v>146</v>
      </c>
      <c r="B75">
        <v>2016</v>
      </c>
      <c r="G75" s="3"/>
      <c r="I75" s="3"/>
      <c r="K75" s="4"/>
      <c r="L75">
        <v>9.42</v>
      </c>
      <c r="N75" s="3"/>
      <c r="O75">
        <v>10.08</v>
      </c>
      <c r="P75" s="3"/>
      <c r="R75" s="3"/>
      <c r="T75" s="4"/>
      <c r="U75">
        <v>9.42</v>
      </c>
      <c r="V75">
        <v>8.67</v>
      </c>
      <c r="W75" s="3"/>
      <c r="X75">
        <v>9.87</v>
      </c>
      <c r="Y75" s="3">
        <f>(Table10[[#This Row],[Soph.10]]-Table10[[#This Row],[Fresh.9]])/Table10[[#This Row],[Fresh.9]]</f>
        <v>0.13840830449826982</v>
      </c>
      <c r="AA75" s="3"/>
      <c r="AC75" s="4"/>
      <c r="AH75" s="3"/>
      <c r="AJ75" s="3"/>
      <c r="AL75" s="4"/>
      <c r="AM75" t="s">
        <v>80</v>
      </c>
      <c r="AO75" s="3"/>
      <c r="AQ75" s="3"/>
      <c r="AS75" s="3"/>
      <c r="AU75" s="4"/>
      <c r="AZ75" s="3"/>
      <c r="BB75" s="3"/>
      <c r="BD75" s="3"/>
    </row>
    <row r="76" spans="1:56" ht="15">
      <c r="A76" t="s">
        <v>147</v>
      </c>
      <c r="B76">
        <v>2017</v>
      </c>
      <c r="D76">
        <v>13.09</v>
      </c>
      <c r="F76">
        <v>15.57</v>
      </c>
      <c r="G76" s="3">
        <f>(Table10[[#This Row],[Soph.]]-Table10[[#This Row],[Fresh.]])/Table10[[#This Row],[Fresh.]]</f>
        <v>0.18945760122230715</v>
      </c>
      <c r="H76">
        <v>16.44</v>
      </c>
      <c r="I76" s="3">
        <f>(Table10[[#This Row],[Jun]]-Table10[[#This Row],[Soph.]])/Table10[[#This Row],[Soph.]]</f>
        <v>0.05587668593448947</v>
      </c>
      <c r="J76">
        <v>16.79</v>
      </c>
      <c r="K76" s="4">
        <f>(Table10[[#This Row],[Senior]]-Table10[[#This Row],[Jun]])/Table10[[#This Row],[Jun]]</f>
        <v>0.021289537712895247</v>
      </c>
      <c r="L76" t="s">
        <v>80</v>
      </c>
      <c r="M76">
        <v>9.32</v>
      </c>
      <c r="N76" s="3"/>
      <c r="P76" s="3"/>
      <c r="Q76">
        <v>9.96</v>
      </c>
      <c r="R76" s="3">
        <f>(Table10[[#This Row],[Jun ]]-Table10[[#This Row],[Fresh.4]])/Table10[[#This Row],[Fresh.4]]</f>
        <v>0.06866952789699576</v>
      </c>
      <c r="T76" s="4">
        <f>(Table10[[#This Row],[Sen ]]-Table10[[#This Row],[Jun ]])/Table10[[#This Row],[Jun ]]</f>
        <v>-1</v>
      </c>
      <c r="U76" t="s">
        <v>80</v>
      </c>
      <c r="W76" s="3"/>
      <c r="Y76" s="3"/>
      <c r="Z76">
        <v>10.17</v>
      </c>
      <c r="AA76" s="3" t="e">
        <f>(Table10[[#This Row],[Jun  ]]-Table10[[#This Row],[Soph.10]])/Table10[[#This Row],[Soph.10]]</f>
        <v>#DIV/0!</v>
      </c>
      <c r="AC76" s="4">
        <f>(Table10[[#This Row],[Senior12]]-Table10[[#This Row],[Jun  ]])/Table10[[#This Row],[Jun  ]]</f>
        <v>-1</v>
      </c>
      <c r="AE76">
        <v>35.96</v>
      </c>
      <c r="AG76">
        <v>45.99</v>
      </c>
      <c r="AH76" s="3">
        <f>(Table10[[#This Row],[Soph.15]]-Table10[[#This Row],[Fresh.14]])/Table10[[#This Row],[Fresh.14]]</f>
        <v>0.27892102335928814</v>
      </c>
      <c r="AI76">
        <v>48.35</v>
      </c>
      <c r="AJ76" s="3">
        <f>(Table10[[#This Row],[Jun   ]]-Table10[[#This Row],[Soph.15]])/Table10[[#This Row],[Soph.15]]</f>
        <v>0.051315503370297874</v>
      </c>
      <c r="AK76">
        <v>50.75</v>
      </c>
      <c r="AL76" s="4">
        <f>(Table10[[#This Row],[Sen  ]]-Table10[[#This Row],[Jun   ]])/Table10[[#This Row],[Jun   ]]</f>
        <v>0.04963805584281279</v>
      </c>
      <c r="AM76" t="s">
        <v>80</v>
      </c>
      <c r="AN76">
        <v>25.6</v>
      </c>
      <c r="AO76" s="3"/>
      <c r="AQ76" s="3"/>
      <c r="AS76" s="3"/>
      <c r="AU76" s="4"/>
      <c r="AW76">
        <v>22.46</v>
      </c>
      <c r="AY76">
        <v>22.3</v>
      </c>
      <c r="AZ76" s="3">
        <f>(Table10[[#This Row],[Soph.25]]-Table10[[#This Row],[Fresh.24]])/Table10[[#This Row],[Fresh.24]]</f>
        <v>-0.007123775601068572</v>
      </c>
      <c r="BB76" s="3">
        <f>(Table10[[#This Row],[Jun   2]]-Table10[[#This Row],[Soph.25]])/Table10[[#This Row],[Soph.25]]</f>
        <v>-1</v>
      </c>
      <c r="BD76" s="3" t="e">
        <f>(Table10[[#This Row],[Sen   ]]-Table10[[#This Row],[Jun   2]])/Table10[[#This Row],[Jun   2]]</f>
        <v>#DIV/0!</v>
      </c>
    </row>
    <row r="77" spans="1:56" ht="15">
      <c r="A77" t="s">
        <v>148</v>
      </c>
      <c r="B77">
        <v>2017</v>
      </c>
      <c r="D77">
        <v>10.46</v>
      </c>
      <c r="G77" s="3"/>
      <c r="I77" s="3"/>
      <c r="K77" s="4"/>
      <c r="L77" t="s">
        <v>80</v>
      </c>
      <c r="M77">
        <v>10.17</v>
      </c>
      <c r="N77" s="3"/>
      <c r="P77" s="3"/>
      <c r="R77" s="3"/>
      <c r="T77" s="4"/>
      <c r="U77" t="s">
        <v>80</v>
      </c>
      <c r="V77">
        <v>10.06</v>
      </c>
      <c r="W77" s="3"/>
      <c r="Y77" s="3"/>
      <c r="AA77" s="3"/>
      <c r="AC77" s="4"/>
      <c r="AE77">
        <v>34.87</v>
      </c>
      <c r="AH77" s="3"/>
      <c r="AJ77" s="3"/>
      <c r="AL77" s="4"/>
      <c r="AM77" t="s">
        <v>80</v>
      </c>
      <c r="AN77">
        <v>29.32</v>
      </c>
      <c r="AO77" s="3"/>
      <c r="AQ77" s="3"/>
      <c r="AS77" s="3"/>
      <c r="AU77" s="4"/>
      <c r="AZ77" s="3"/>
      <c r="BB77" s="3"/>
      <c r="BD77" s="3"/>
    </row>
    <row r="78" spans="1:56" ht="15">
      <c r="A78" t="s">
        <v>149</v>
      </c>
      <c r="B78">
        <v>2018</v>
      </c>
      <c r="D78">
        <v>12.92</v>
      </c>
      <c r="F78">
        <v>14.11</v>
      </c>
      <c r="G78" s="3">
        <f>(Table10[[#This Row],[Soph.]]-Table10[[#This Row],[Fresh.]])/Table10[[#This Row],[Fresh.]]</f>
        <v>0.0921052631578947</v>
      </c>
      <c r="I78" s="3">
        <f>(Table10[[#This Row],[Jun]]-Table10[[#This Row],[Soph.]])/Table10[[#This Row],[Soph.]]</f>
        <v>-1</v>
      </c>
      <c r="K78" s="4" t="e">
        <f>(Table10[[#This Row],[Senior]]-Table10[[#This Row],[Jun]])/Table10[[#This Row],[Jun]]</f>
        <v>#DIV/0!</v>
      </c>
      <c r="L78">
        <v>10.72</v>
      </c>
      <c r="M78">
        <v>11.21</v>
      </c>
      <c r="N78" s="3">
        <f>(Table10[[#This Row],[Fresh.4]]-Table10[[#This Row],[H.S.3]])/Table10[[#This Row],[H.S.3]]</f>
        <v>0.04570895522388061</v>
      </c>
      <c r="O78">
        <v>10.85</v>
      </c>
      <c r="P78" s="3">
        <f>(Table10[[#This Row],[Soph.5]]-Table10[[#This Row],[Fresh.4]])/Table10[[#This Row],[Fresh.4]]</f>
        <v>-0.03211418376449609</v>
      </c>
      <c r="R78" s="3">
        <f>(Table10[[#This Row],[Jun ]]-Table10[[#This Row],[Soph.5]])/Table10[[#This Row],[Soph.5]]</f>
        <v>-1</v>
      </c>
      <c r="T78" s="4" t="e">
        <f>(Table10[[#This Row],[Sen ]]-Table10[[#This Row],[Jun ]])/Table10[[#This Row],[Jun ]]</f>
        <v>#DIV/0!</v>
      </c>
      <c r="U78">
        <v>10.72</v>
      </c>
      <c r="V78">
        <v>11.15</v>
      </c>
      <c r="W78" s="3">
        <f>(Table10[[#This Row],[Fresh.9]]-Table10[[#This Row],[H.S.8]])/Table10[[#This Row],[H.S.8]]</f>
        <v>0.04011194029850743</v>
      </c>
      <c r="X78">
        <v>9.76</v>
      </c>
      <c r="Y78" s="3">
        <f>(Table10[[#This Row],[Soph.10]]-Table10[[#This Row],[Fresh.9]])/Table10[[#This Row],[Fresh.9]]</f>
        <v>-0.12466367713004489</v>
      </c>
      <c r="AA78" s="3">
        <f>(Table10[[#This Row],[Jun  ]]-Table10[[#This Row],[Soph.10]])/Table10[[#This Row],[Soph.10]]</f>
        <v>-1</v>
      </c>
      <c r="AC78" s="4" t="e">
        <f>(Table10[[#This Row],[Senior12]]-Table10[[#This Row],[Jun  ]])/Table10[[#This Row],[Jun  ]]</f>
        <v>#DIV/0!</v>
      </c>
      <c r="AE78">
        <v>42.45</v>
      </c>
      <c r="AG78">
        <v>38.15</v>
      </c>
      <c r="AH78" s="3">
        <f>(Table10[[#This Row],[Soph.15]]-Table10[[#This Row],[Fresh.14]])/Table10[[#This Row],[Fresh.14]]</f>
        <v>-0.10129564193168443</v>
      </c>
      <c r="AJ78" s="3">
        <f>(Table10[[#This Row],[Jun   ]]-Table10[[#This Row],[Soph.15]])/Table10[[#This Row],[Soph.15]]</f>
        <v>-1</v>
      </c>
      <c r="AL78" s="4" t="e">
        <f>(Table10[[#This Row],[Sen  ]]-Table10[[#This Row],[Jun   ]])/Table10[[#This Row],[Jun   ]]</f>
        <v>#DIV/0!</v>
      </c>
      <c r="AM78">
        <v>31.42</v>
      </c>
      <c r="AN78">
        <v>30.78</v>
      </c>
      <c r="AO78" s="3">
        <f>(Table10[[#This Row],[Fresh.19]]-Table10[[#This Row],[H.S.18]])/Table10[[#This Row],[H.S.18]]</f>
        <v>-0.02036919159770848</v>
      </c>
      <c r="AP78">
        <v>31.02</v>
      </c>
      <c r="AQ78" s="3">
        <f>(Table10[[#This Row],[Soph.20]]-Table10[[#This Row],[Fresh.19]])/Table10[[#This Row],[Fresh.19]]</f>
        <v>0.007797270955165641</v>
      </c>
      <c r="AS78" s="3">
        <f>(Table10[[#This Row],[Jun  2]]-Table10[[#This Row],[Soph.20]])/Table10[[#This Row],[Soph.20]]</f>
        <v>-1</v>
      </c>
      <c r="AU78" s="4" t="e">
        <f>(Table10[[#This Row],[Sen  2]]-Table10[[#This Row],[Jun  2]])/Table10[[#This Row],[Jun  2]]</f>
        <v>#DIV/0!</v>
      </c>
      <c r="AW78">
        <v>23.07</v>
      </c>
      <c r="AY78">
        <v>18.53</v>
      </c>
      <c r="AZ78" s="3">
        <f>(Table10[[#This Row],[Soph.25]]-Table10[[#This Row],[Fresh.24]])/Table10[[#This Row],[Fresh.24]]</f>
        <v>-0.1967923710446467</v>
      </c>
      <c r="BB78" s="3">
        <f>(Table10[[#This Row],[Jun   2]]-Table10[[#This Row],[Soph.25]])/Table10[[#This Row],[Soph.25]]</f>
        <v>-1</v>
      </c>
      <c r="BD78" s="3" t="e">
        <f>(Table10[[#This Row],[Sen   ]]-Table10[[#This Row],[Jun   2]])/Table10[[#This Row],[Jun   2]]</f>
        <v>#DIV/0!</v>
      </c>
    </row>
    <row r="79" spans="1:56" ht="15">
      <c r="A79" t="s">
        <v>150</v>
      </c>
      <c r="B79">
        <v>2018</v>
      </c>
      <c r="D79">
        <v>17.56</v>
      </c>
      <c r="F79">
        <v>17.45</v>
      </c>
      <c r="G79" s="3">
        <f>(Table10[[#This Row],[Soph.]]-Table10[[#This Row],[Fresh.]])/Table10[[#This Row],[Fresh.]]</f>
        <v>-0.006264236902050082</v>
      </c>
      <c r="H79">
        <v>17.74</v>
      </c>
      <c r="I79" s="3">
        <f>(Table10[[#This Row],[Jun]]-Table10[[#This Row],[Soph.]])/Table10[[#This Row],[Soph.]]</f>
        <v>0.01661891117478505</v>
      </c>
      <c r="J79">
        <v>18.45</v>
      </c>
      <c r="K79" s="4">
        <f>(Table10[[#This Row],[Senior]]-Table10[[#This Row],[Jun]])/Table10[[#This Row],[Jun]]</f>
        <v>0.040022547914317974</v>
      </c>
      <c r="L79">
        <v>12.48</v>
      </c>
      <c r="M79">
        <v>12.96</v>
      </c>
      <c r="N79" s="3">
        <f>(Table10[[#This Row],[Fresh.4]]-Table10[[#This Row],[H.S.3]])/Table10[[#This Row],[H.S.3]]</f>
        <v>0.03846153846153849</v>
      </c>
      <c r="O79">
        <v>14.11</v>
      </c>
      <c r="P79" s="3">
        <f>(Table10[[#This Row],[Soph.5]]-Table10[[#This Row],[Fresh.4]])/Table10[[#This Row],[Fresh.4]]</f>
        <v>0.08873456790123445</v>
      </c>
      <c r="Q79">
        <v>13.39</v>
      </c>
      <c r="R79" s="3">
        <f>(Table10[[#This Row],[Jun ]]-Table10[[#This Row],[Soph.5]])/Table10[[#This Row],[Soph.5]]</f>
        <v>-0.05102763997165123</v>
      </c>
      <c r="S79">
        <v>13.25</v>
      </c>
      <c r="T79" s="4">
        <f>(Table10[[#This Row],[Sen ]]-Table10[[#This Row],[Jun ]])/Table10[[#This Row],[Jun ]]</f>
        <v>-0.010455563853622148</v>
      </c>
      <c r="U79">
        <v>12.48</v>
      </c>
      <c r="V79">
        <v>13.16</v>
      </c>
      <c r="W79" s="3">
        <f>(Table10[[#This Row],[Fresh.9]]-Table10[[#This Row],[H.S.8]])/Table10[[#This Row],[H.S.8]]</f>
        <v>0.05448717948717946</v>
      </c>
      <c r="X79">
        <v>14.62</v>
      </c>
      <c r="Y79" s="3">
        <f>(Table10[[#This Row],[Soph.10]]-Table10[[#This Row],[Fresh.9]])/Table10[[#This Row],[Fresh.9]]</f>
        <v>0.11094224924012151</v>
      </c>
      <c r="Z79">
        <v>13.87</v>
      </c>
      <c r="AA79" s="3">
        <f>(Table10[[#This Row],[Jun  ]]-Table10[[#This Row],[Soph.10]])/Table10[[#This Row],[Soph.10]]</f>
        <v>-0.05129958960328317</v>
      </c>
      <c r="AB79">
        <v>13.39</v>
      </c>
      <c r="AC79" s="4">
        <f>(Table10[[#This Row],[Senior12]]-Table10[[#This Row],[Jun  ]])/Table10[[#This Row],[Jun  ]]</f>
        <v>-0.03460706560922846</v>
      </c>
      <c r="AE79">
        <v>51.53</v>
      </c>
      <c r="AG79">
        <v>55.37</v>
      </c>
      <c r="AH79" s="3">
        <f>(Table10[[#This Row],[Soph.15]]-Table10[[#This Row],[Fresh.14]])/Table10[[#This Row],[Fresh.14]]</f>
        <v>0.0745196972637298</v>
      </c>
      <c r="AI79">
        <v>57.62</v>
      </c>
      <c r="AJ79" s="3">
        <f>(Table10[[#This Row],[Jun   ]]-Table10[[#This Row],[Soph.15]])/Table10[[#This Row],[Soph.15]]</f>
        <v>0.040635723315875026</v>
      </c>
      <c r="AK79">
        <v>56.6</v>
      </c>
      <c r="AL79" s="4">
        <f>(Table10[[#This Row],[Sen  ]]-Table10[[#This Row],[Jun   ]])/Table10[[#This Row],[Jun   ]]</f>
        <v>-0.01770218674071496</v>
      </c>
      <c r="AM79">
        <v>38.15</v>
      </c>
      <c r="AN79">
        <v>36.16</v>
      </c>
      <c r="AO79" s="3">
        <f>(Table10[[#This Row],[Fresh.19]]-Table10[[#This Row],[H.S.18]])/Table10[[#This Row],[H.S.18]]</f>
        <v>-0.052162516382699926</v>
      </c>
      <c r="AP79">
        <v>33.92</v>
      </c>
      <c r="AQ79" s="3">
        <f>(Table10[[#This Row],[Soph.20]]-Table10[[#This Row],[Fresh.19]])/Table10[[#This Row],[Fresh.19]]</f>
        <v>-0.061946902654867124</v>
      </c>
      <c r="AR79">
        <v>34.16</v>
      </c>
      <c r="AS79" s="3">
        <f>(Table10[[#This Row],[Jun  2]]-Table10[[#This Row],[Soph.20]])/Table10[[#This Row],[Soph.20]]</f>
        <v>0.007075471698113057</v>
      </c>
      <c r="AU79" s="4">
        <f>(Table10[[#This Row],[Sen  2]]-Table10[[#This Row],[Jun  2]])/Table10[[#This Row],[Jun  2]]</f>
        <v>-1</v>
      </c>
      <c r="AZ79" s="3"/>
      <c r="BB79" s="3"/>
      <c r="BD79" s="3"/>
    </row>
    <row r="80" spans="1:56" ht="15">
      <c r="A80" t="s">
        <v>151</v>
      </c>
      <c r="B80">
        <v>2019</v>
      </c>
      <c r="D80">
        <v>10.34</v>
      </c>
      <c r="G80" s="3">
        <f>(Table10[[#This Row],[Soph.]]-Table10[[#This Row],[Fresh.]])/Table10[[#This Row],[Fresh.]]</f>
        <v>-1</v>
      </c>
      <c r="I80" s="3" t="e">
        <f>(Table10[[#This Row],[Jun]]-Table10[[#This Row],[Soph.]])/Table10[[#This Row],[Soph.]]</f>
        <v>#DIV/0!</v>
      </c>
      <c r="K80" s="4" t="e">
        <f>(Table10[[#This Row],[Senior]]-Table10[[#This Row],[Jun]])/Table10[[#This Row],[Jun]]</f>
        <v>#DIV/0!</v>
      </c>
      <c r="L80">
        <v>9.75</v>
      </c>
      <c r="M80">
        <v>9.3</v>
      </c>
      <c r="N80" s="3">
        <f>(Table10[[#This Row],[Fresh.4]]-Table10[[#This Row],[H.S.3]])/Table10[[#This Row],[H.S.3]]</f>
        <v>-0.04615384615384608</v>
      </c>
      <c r="P80" s="3">
        <f>(Table10[[#This Row],[Soph.5]]-Table10[[#This Row],[Fresh.4]])/Table10[[#This Row],[Fresh.4]]</f>
        <v>-1</v>
      </c>
      <c r="R80" s="3" t="e">
        <f>(Table10[[#This Row],[Jun ]]-Table10[[#This Row],[Soph.5]])/Table10[[#This Row],[Soph.5]]</f>
        <v>#DIV/0!</v>
      </c>
      <c r="T80" s="4" t="e">
        <f>(Table10[[#This Row],[Sen ]]-Table10[[#This Row],[Jun ]])/Table10[[#This Row],[Jun ]]</f>
        <v>#DIV/0!</v>
      </c>
      <c r="U80">
        <v>9.75</v>
      </c>
      <c r="V80">
        <v>9.53</v>
      </c>
      <c r="W80" s="3">
        <f>(Table10[[#This Row],[Fresh.9]]-Table10[[#This Row],[H.S.8]])/Table10[[#This Row],[H.S.8]]</f>
        <v>-0.02256410256410263</v>
      </c>
      <c r="Y80" s="3">
        <f>(Table10[[#This Row],[Soph.10]]-Table10[[#This Row],[Fresh.9]])/Table10[[#This Row],[Fresh.9]]</f>
        <v>-1</v>
      </c>
      <c r="AA80" s="3" t="e">
        <f>(Table10[[#This Row],[Jun  ]]-Table10[[#This Row],[Soph.10]])/Table10[[#This Row],[Soph.10]]</f>
        <v>#DIV/0!</v>
      </c>
      <c r="AC80" s="4" t="e">
        <f>(Table10[[#This Row],[Senior12]]-Table10[[#This Row],[Jun  ]])/Table10[[#This Row],[Jun  ]]</f>
        <v>#DIV/0!</v>
      </c>
      <c r="AE80">
        <v>30.01</v>
      </c>
      <c r="AH80" s="3">
        <f>(Table10[[#This Row],[Soph.15]]-Table10[[#This Row],[Fresh.14]])/Table10[[#This Row],[Fresh.14]]</f>
        <v>-1</v>
      </c>
      <c r="AJ80" s="3" t="e">
        <f>(Table10[[#This Row],[Jun   ]]-Table10[[#This Row],[Soph.15]])/Table10[[#This Row],[Soph.15]]</f>
        <v>#DIV/0!</v>
      </c>
      <c r="AL80" s="4" t="e">
        <f>(Table10[[#This Row],[Sen  ]]-Table10[[#This Row],[Jun   ]])/Table10[[#This Row],[Jun   ]]</f>
        <v>#DIV/0!</v>
      </c>
      <c r="AM80">
        <v>31.09</v>
      </c>
      <c r="AN80">
        <v>31.66</v>
      </c>
      <c r="AO80" s="3">
        <f>(Table10[[#This Row],[Fresh.19]]-Table10[[#This Row],[H.S.18]])/Table10[[#This Row],[H.S.18]]</f>
        <v>0.018333869411386306</v>
      </c>
      <c r="AQ80" s="3">
        <f>(Table10[[#This Row],[Soph.20]]-Table10[[#This Row],[Fresh.19]])/Table10[[#This Row],[Fresh.19]]</f>
        <v>-1</v>
      </c>
      <c r="AS80" s="3" t="e">
        <f>(Table10[[#This Row],[Jun  2]]-Table10[[#This Row],[Soph.20]])/Table10[[#This Row],[Soph.20]]</f>
        <v>#DIV/0!</v>
      </c>
      <c r="AU80" s="4" t="e">
        <f>(Table10[[#This Row],[Sen  2]]-Table10[[#This Row],[Jun  2]])/Table10[[#This Row],[Jun  2]]</f>
        <v>#DIV/0!</v>
      </c>
      <c r="AW80">
        <v>14.91</v>
      </c>
      <c r="AZ80" s="3">
        <f>(Table10[[#This Row],[Soph.25]]-Table10[[#This Row],[Fresh.24]])/Table10[[#This Row],[Fresh.24]]</f>
        <v>-1</v>
      </c>
      <c r="BB80" s="3" t="e">
        <f>(Table10[[#This Row],[Jun   2]]-Table10[[#This Row],[Soph.25]])/Table10[[#This Row],[Soph.25]]</f>
        <v>#DIV/0!</v>
      </c>
      <c r="BD80" s="3" t="e">
        <f>(Table10[[#This Row],[Sen   ]]-Table10[[#This Row],[Jun   2]])/Table10[[#This Row],[Jun   2]]</f>
        <v>#DIV/0!</v>
      </c>
    </row>
    <row r="81" spans="1:56" ht="15">
      <c r="A81" t="s">
        <v>152</v>
      </c>
      <c r="B81">
        <v>2020</v>
      </c>
      <c r="D81">
        <v>12.18</v>
      </c>
      <c r="F81">
        <v>14.09</v>
      </c>
      <c r="G81" s="3">
        <f>(Table10[[#This Row],[Soph.]]-Table10[[#This Row],[Fresh.]])/Table10[[#This Row],[Fresh.]]</f>
        <v>0.1568144499178982</v>
      </c>
      <c r="H81">
        <v>15.1</v>
      </c>
      <c r="I81" s="3">
        <f>(Table10[[#This Row],[Jun]]-Table10[[#This Row],[Soph.]])/Table10[[#This Row],[Soph.]]</f>
        <v>0.07168204400283888</v>
      </c>
      <c r="J81">
        <v>14.41</v>
      </c>
      <c r="K81" s="4">
        <f>(Table10[[#This Row],[Senior]]-Table10[[#This Row],[Jun]])/Table10[[#This Row],[Jun]]</f>
        <v>-0.045695364238410564</v>
      </c>
      <c r="L81">
        <v>10.84</v>
      </c>
      <c r="M81">
        <v>11.1</v>
      </c>
      <c r="N81" s="3">
        <f>(Table10[[#This Row],[Fresh.4]]-Table10[[#This Row],[H.S.3]])/Table10[[#This Row],[H.S.3]]</f>
        <v>0.023985239852398504</v>
      </c>
      <c r="O81">
        <v>11.01</v>
      </c>
      <c r="P81" s="3">
        <f>(Table10[[#This Row],[Soph.5]]-Table10[[#This Row],[Fresh.4]])/Table10[[#This Row],[Fresh.4]]</f>
        <v>-0.008108108108108096</v>
      </c>
      <c r="Q81">
        <v>11.41</v>
      </c>
      <c r="R81" s="3">
        <f>(Table10[[#This Row],[Jun ]]-Table10[[#This Row],[Soph.5]])/Table10[[#This Row],[Soph.5]]</f>
        <v>0.036330608537693036</v>
      </c>
      <c r="S81">
        <v>11.15</v>
      </c>
      <c r="T81" s="4">
        <f>(Table10[[#This Row],[Sen ]]-Table10[[#This Row],[Jun ]])/Table10[[#This Row],[Jun ]]</f>
        <v>-0.02278702892199823</v>
      </c>
      <c r="U81">
        <v>10.84</v>
      </c>
      <c r="V81">
        <v>11.16</v>
      </c>
      <c r="W81" s="3">
        <f>(Table10[[#This Row],[Fresh.9]]-Table10[[#This Row],[H.S.8]])/Table10[[#This Row],[H.S.8]]</f>
        <v>0.029520295202952056</v>
      </c>
      <c r="X81">
        <v>11.05</v>
      </c>
      <c r="Y81" s="3">
        <f>(Table10[[#This Row],[Soph.10]]-Table10[[#This Row],[Fresh.9]])/Table10[[#This Row],[Fresh.9]]</f>
        <v>-0.009856630824372709</v>
      </c>
      <c r="Z81">
        <v>11.81</v>
      </c>
      <c r="AA81" s="3">
        <f>(Table10[[#This Row],[Jun  ]]-Table10[[#This Row],[Soph.10]])/Table10[[#This Row],[Soph.10]]</f>
        <v>0.0687782805429864</v>
      </c>
      <c r="AB81" t="s">
        <v>96</v>
      </c>
      <c r="AC81" s="4" t="e">
        <f>(Table10[[#This Row],[Senior12]]-Table10[[#This Row],[Jun  ]])/Table10[[#This Row],[Jun  ]]</f>
        <v>#VALUE!</v>
      </c>
      <c r="AE81">
        <v>45.52</v>
      </c>
      <c r="AG81">
        <v>43.76</v>
      </c>
      <c r="AH81" s="3">
        <f>(Table10[[#This Row],[Soph.15]]-Table10[[#This Row],[Fresh.14]])/Table10[[#This Row],[Fresh.14]]</f>
        <v>-0.03866432337434106</v>
      </c>
      <c r="AI81">
        <v>46.22</v>
      </c>
      <c r="AJ81" s="3">
        <f>(Table10[[#This Row],[Jun   ]]-Table10[[#This Row],[Soph.15]])/Table10[[#This Row],[Soph.15]]</f>
        <v>0.05621572212065816</v>
      </c>
      <c r="AK81" t="s">
        <v>96</v>
      </c>
      <c r="AL81" s="4" t="e">
        <f>(Table10[[#This Row],[Sen  ]]-Table10[[#This Row],[Jun   ]])/Table10[[#This Row],[Jun   ]]</f>
        <v>#VALUE!</v>
      </c>
      <c r="AM81">
        <v>36.32</v>
      </c>
      <c r="AN81">
        <v>43.29</v>
      </c>
      <c r="AO81" s="3">
        <f>(Table10[[#This Row],[Fresh.19]]-Table10[[#This Row],[H.S.18]])/Table10[[#This Row],[H.S.18]]</f>
        <v>0.1919052863436123</v>
      </c>
      <c r="AP81">
        <v>42.49</v>
      </c>
      <c r="AQ81" s="3">
        <f>(Table10[[#This Row],[Soph.20]]-Table10[[#This Row],[Fresh.19]])/Table10[[#This Row],[Fresh.19]]</f>
        <v>-0.018480018480018415</v>
      </c>
      <c r="AR81">
        <v>39.2</v>
      </c>
      <c r="AS81" s="3">
        <f>(Table10[[#This Row],[Jun  2]]-Table10[[#This Row],[Soph.20]])/Table10[[#This Row],[Soph.20]]</f>
        <v>-0.0774299835255354</v>
      </c>
      <c r="AT81" t="s">
        <v>96</v>
      </c>
      <c r="AU81" s="4" t="e">
        <f>(Table10[[#This Row],[Sen  2]]-Table10[[#This Row],[Jun  2]])/Table10[[#This Row],[Jun  2]]</f>
        <v>#VALUE!</v>
      </c>
      <c r="AW81">
        <v>29.4</v>
      </c>
      <c r="AY81">
        <v>28.4</v>
      </c>
      <c r="AZ81" s="3">
        <f>(Table10[[#This Row],[Soph.25]]-Table10[[#This Row],[Fresh.24]])/Table10[[#This Row],[Fresh.24]]</f>
        <v>-0.034013605442176874</v>
      </c>
      <c r="BA81">
        <v>31.08</v>
      </c>
      <c r="BB81" s="3">
        <f>(Table10[[#This Row],[Jun   2]]-Table10[[#This Row],[Soph.25]])/Table10[[#This Row],[Soph.25]]</f>
        <v>0.09436619718309859</v>
      </c>
      <c r="BC81" t="s">
        <v>96</v>
      </c>
      <c r="BD81" s="3" t="e">
        <f>(Table10[[#This Row],[Sen   ]]-Table10[[#This Row],[Jun   2]])/Table10[[#This Row],[Jun   2]]</f>
        <v>#VALUE!</v>
      </c>
    </row>
    <row r="82" spans="1:56" ht="15">
      <c r="A82" t="s">
        <v>153</v>
      </c>
      <c r="B82">
        <v>2021</v>
      </c>
      <c r="D82">
        <v>13.06</v>
      </c>
      <c r="G82" s="5">
        <f>(Table10[[#This Row],[Soph.]]-Table10[[#This Row],[Fresh.]])/Table10[[#This Row],[Fresh.]]</f>
        <v>-1</v>
      </c>
      <c r="I82" s="5" t="e">
        <f>(Table10[[#This Row],[Jun]]-Table10[[#This Row],[Soph.]])/Table10[[#This Row],[Soph.]]</f>
        <v>#DIV/0!</v>
      </c>
      <c r="K82" s="6" t="e">
        <f>(Table10[[#This Row],[Senior]]-Table10[[#This Row],[Jun]])/Table10[[#This Row],[Jun]]</f>
        <v>#DIV/0!</v>
      </c>
      <c r="L82" s="7" t="s">
        <v>80</v>
      </c>
      <c r="N82" s="5" t="e">
        <f>(Table10[[#This Row],[Fresh.4]]-Table10[[#This Row],[H.S.3]])/Table10[[#This Row],[H.S.3]]</f>
        <v>#VALUE!</v>
      </c>
      <c r="P82" s="5" t="e">
        <f>(Table10[[#This Row],[Soph.5]]-Table10[[#This Row],[Fresh.4]])/Table10[[#This Row],[Fresh.4]]</f>
        <v>#DIV/0!</v>
      </c>
      <c r="R82" s="5" t="e">
        <f>(Table10[[#This Row],[Jun ]]-Table10[[#This Row],[Soph.5]])/Table10[[#This Row],[Soph.5]]</f>
        <v>#DIV/0!</v>
      </c>
      <c r="T82" s="6" t="e">
        <f>(Table10[[#This Row],[Sen ]]-Table10[[#This Row],[Jun ]])/Table10[[#This Row],[Jun ]]</f>
        <v>#DIV/0!</v>
      </c>
      <c r="U82" s="7" t="str">
        <f>Table10[[#This Row],[H.S.3]]</f>
        <v>NA</v>
      </c>
      <c r="W82" s="5" t="e">
        <f>(Table10[[#This Row],[Fresh.9]]-Table10[[#This Row],[H.S.8]])/Table10[[#This Row],[H.S.8]]</f>
        <v>#VALUE!</v>
      </c>
      <c r="Y82" s="5" t="e">
        <f>(Table10[[#This Row],[Soph.10]]-Table10[[#This Row],[Fresh.9]])/Table10[[#This Row],[Fresh.9]]</f>
        <v>#DIV/0!</v>
      </c>
      <c r="AA82" s="5" t="e">
        <f>(Table10[[#This Row],[Jun  ]]-Table10[[#This Row],[Soph.10]])/Table10[[#This Row],[Soph.10]]</f>
        <v>#DIV/0!</v>
      </c>
      <c r="AC82" s="6" t="e">
        <f>(Table10[[#This Row],[Senior12]]-Table10[[#This Row],[Jun  ]])/Table10[[#This Row],[Jun  ]]</f>
        <v>#DIV/0!</v>
      </c>
      <c r="AD82" s="7"/>
      <c r="AH82" s="5" t="e">
        <f>(Table10[[#This Row],[Soph.15]]-Table10[[#This Row],[Fresh.14]])/Table10[[#This Row],[Fresh.14]]</f>
        <v>#DIV/0!</v>
      </c>
      <c r="AJ82" s="5" t="e">
        <f>(Table10[[#This Row],[Jun   ]]-Table10[[#This Row],[Soph.15]])/Table10[[#This Row],[Soph.15]]</f>
        <v>#DIV/0!</v>
      </c>
      <c r="AL82" s="6" t="e">
        <f>(Table10[[#This Row],[Sen  ]]-Table10[[#This Row],[Jun   ]])/Table10[[#This Row],[Jun   ]]</f>
        <v>#DIV/0!</v>
      </c>
      <c r="AM82" s="7">
        <v>38.53</v>
      </c>
      <c r="AO82" s="5">
        <f>(Table10[[#This Row],[Fresh.19]]-Table10[[#This Row],[H.S.18]])/Table10[[#This Row],[H.S.18]]</f>
        <v>-1</v>
      </c>
      <c r="AQ82" s="5" t="e">
        <f>(Table10[[#This Row],[Soph.20]]-Table10[[#This Row],[Fresh.19]])/Table10[[#This Row],[Fresh.19]]</f>
        <v>#DIV/0!</v>
      </c>
      <c r="AS82" s="5" t="e">
        <f>(Table10[[#This Row],[Jun  2]]-Table10[[#This Row],[Soph.20]])/Table10[[#This Row],[Soph.20]]</f>
        <v>#DIV/0!</v>
      </c>
      <c r="AU82" s="6" t="e">
        <f>(Table10[[#This Row],[Sen  2]]-Table10[[#This Row],[Jun  2]])/Table10[[#This Row],[Jun  2]]</f>
        <v>#DIV/0!</v>
      </c>
      <c r="AV82" s="7"/>
      <c r="AZ82" s="5" t="e">
        <f>(Table10[[#This Row],[Soph.25]]-Table10[[#This Row],[Fresh.24]])/Table10[[#This Row],[Fresh.24]]</f>
        <v>#DIV/0!</v>
      </c>
      <c r="BB82" s="5" t="e">
        <f>(Table10[[#This Row],[Jun   2]]-Table10[[#This Row],[Soph.25]])/Table10[[#This Row],[Soph.25]]</f>
        <v>#DIV/0!</v>
      </c>
      <c r="BD82" s="11" t="e">
        <f>(Table10[[#This Row],[Sen   ]]-Table10[[#This Row],[Jun   2]])/Table10[[#This Row],[Jun   2]]</f>
        <v>#DIV/0!</v>
      </c>
    </row>
    <row r="83" spans="1:56" ht="15">
      <c r="A83" t="s">
        <v>154</v>
      </c>
      <c r="B83">
        <v>2021</v>
      </c>
      <c r="D83">
        <v>12.83</v>
      </c>
      <c r="G83" s="5">
        <f>(Table10[[#This Row],[Soph.]]-Table10[[#This Row],[Fresh.]])/Table10[[#This Row],[Fresh.]]</f>
        <v>-1</v>
      </c>
      <c r="I83" s="5" t="e">
        <f>(Table10[[#This Row],[Jun]]-Table10[[#This Row],[Soph.]])/Table10[[#This Row],[Soph.]]</f>
        <v>#DIV/0!</v>
      </c>
      <c r="K83" s="6" t="e">
        <f>(Table10[[#This Row],[Senior]]-Table10[[#This Row],[Jun]])/Table10[[#This Row],[Jun]]</f>
        <v>#DIV/0!</v>
      </c>
      <c r="L83" s="7">
        <v>11.66</v>
      </c>
      <c r="M83">
        <v>11.3</v>
      </c>
      <c r="N83" s="5">
        <f>(Table10[[#This Row],[Fresh.4]]-Table10[[#This Row],[H.S.3]])/Table10[[#This Row],[H.S.3]]</f>
        <v>-0.030874785591766676</v>
      </c>
      <c r="P83" s="5">
        <f>(Table10[[#This Row],[Soph.5]]-Table10[[#This Row],[Fresh.4]])/Table10[[#This Row],[Fresh.4]]</f>
        <v>-1</v>
      </c>
      <c r="R83" s="5" t="e">
        <f>(Table10[[#This Row],[Jun ]]-Table10[[#This Row],[Soph.5]])/Table10[[#This Row],[Soph.5]]</f>
        <v>#DIV/0!</v>
      </c>
      <c r="T83" s="6" t="e">
        <f>(Table10[[#This Row],[Sen ]]-Table10[[#This Row],[Jun ]])/Table10[[#This Row],[Jun ]]</f>
        <v>#DIV/0!</v>
      </c>
      <c r="U83" s="7">
        <f>Table10[[#This Row],[H.S.3]]</f>
        <v>11.66</v>
      </c>
      <c r="W83" s="5">
        <f>(Table10[[#This Row],[Fresh.9]]-Table10[[#This Row],[H.S.8]])/Table10[[#This Row],[H.S.8]]</f>
        <v>-1</v>
      </c>
      <c r="Y83" s="5" t="e">
        <f>(Table10[[#This Row],[Soph.10]]-Table10[[#This Row],[Fresh.9]])/Table10[[#This Row],[Fresh.9]]</f>
        <v>#DIV/0!</v>
      </c>
      <c r="AA83" s="5" t="e">
        <f>(Table10[[#This Row],[Jun  ]]-Table10[[#This Row],[Soph.10]])/Table10[[#This Row],[Soph.10]]</f>
        <v>#DIV/0!</v>
      </c>
      <c r="AC83" s="6" t="e">
        <f>(Table10[[#This Row],[Senior12]]-Table10[[#This Row],[Jun  ]])/Table10[[#This Row],[Jun  ]]</f>
        <v>#DIV/0!</v>
      </c>
      <c r="AD83" s="7"/>
      <c r="AE83">
        <v>34.26</v>
      </c>
      <c r="AH83" s="5">
        <f>(Table10[[#This Row],[Soph.15]]-Table10[[#This Row],[Fresh.14]])/Table10[[#This Row],[Fresh.14]]</f>
        <v>-1</v>
      </c>
      <c r="AJ83" s="5" t="e">
        <f>(Table10[[#This Row],[Jun   ]]-Table10[[#This Row],[Soph.15]])/Table10[[#This Row],[Soph.15]]</f>
        <v>#DIV/0!</v>
      </c>
      <c r="AL83" s="6" t="e">
        <f>(Table10[[#This Row],[Sen  ]]-Table10[[#This Row],[Jun   ]])/Table10[[#This Row],[Jun   ]]</f>
        <v>#DIV/0!</v>
      </c>
      <c r="AM83" s="7">
        <v>37.39</v>
      </c>
      <c r="AN83">
        <v>39.68</v>
      </c>
      <c r="AO83" s="5">
        <f>(Table10[[#This Row],[Fresh.19]]-Table10[[#This Row],[H.S.18]])/Table10[[#This Row],[H.S.18]]</f>
        <v>0.06124632254613531</v>
      </c>
      <c r="AQ83" s="5">
        <f>(Table10[[#This Row],[Soph.20]]-Table10[[#This Row],[Fresh.19]])/Table10[[#This Row],[Fresh.19]]</f>
        <v>-1</v>
      </c>
      <c r="AS83" s="5" t="e">
        <f>(Table10[[#This Row],[Jun  2]]-Table10[[#This Row],[Soph.20]])/Table10[[#This Row],[Soph.20]]</f>
        <v>#DIV/0!</v>
      </c>
      <c r="AU83" s="6" t="e">
        <f>(Table10[[#This Row],[Sen  2]]-Table10[[#This Row],[Jun  2]])/Table10[[#This Row],[Jun  2]]</f>
        <v>#DIV/0!</v>
      </c>
      <c r="AV83" s="7"/>
      <c r="AW83">
        <v>33.69</v>
      </c>
      <c r="AZ83" s="5">
        <f>(Table10[[#This Row],[Soph.25]]-Table10[[#This Row],[Fresh.24]])/Table10[[#This Row],[Fresh.24]]</f>
        <v>-1</v>
      </c>
      <c r="BB83" s="5" t="e">
        <f>(Table10[[#This Row],[Jun   2]]-Table10[[#This Row],[Soph.25]])/Table10[[#This Row],[Soph.25]]</f>
        <v>#DIV/0!</v>
      </c>
      <c r="BD83" s="11" t="e">
        <f>(Table10[[#This Row],[Sen   ]]-Table10[[#This Row],[Jun   2]])/Table10[[#This Row],[Jun   2]]</f>
        <v>#DIV/0!</v>
      </c>
    </row>
    <row r="84" spans="1:56" ht="15">
      <c r="A84" t="s">
        <v>155</v>
      </c>
      <c r="B84">
        <v>2022</v>
      </c>
      <c r="D84">
        <v>12.15</v>
      </c>
      <c r="G84" s="5">
        <f>(Table10[[#This Row],[Soph.]]-Table10[[#This Row],[Fresh.]])/Table10[[#This Row],[Fresh.]]</f>
        <v>-1</v>
      </c>
      <c r="I84" s="5" t="e">
        <f>(Table10[[#This Row],[Jun]]-Table10[[#This Row],[Soph.]])/Table10[[#This Row],[Soph.]]</f>
        <v>#DIV/0!</v>
      </c>
      <c r="K84" s="6" t="e">
        <f>(Table10[[#This Row],[Senior]]-Table10[[#This Row],[Jun]])/Table10[[#This Row],[Jun]]</f>
        <v>#DIV/0!</v>
      </c>
      <c r="L84" s="7" t="s">
        <v>80</v>
      </c>
      <c r="N84" s="5" t="e">
        <f>(Table10[[#This Row],[Fresh.4]]-Table10[[#This Row],[H.S.3]])/Table10[[#This Row],[H.S.3]]</f>
        <v>#VALUE!</v>
      </c>
      <c r="P84" s="5" t="e">
        <f>(Table10[[#This Row],[Soph.5]]-Table10[[#This Row],[Fresh.4]])/Table10[[#This Row],[Fresh.4]]</f>
        <v>#DIV/0!</v>
      </c>
      <c r="R84" s="5" t="e">
        <f>(Table10[[#This Row],[Jun ]]-Table10[[#This Row],[Soph.5]])/Table10[[#This Row],[Soph.5]]</f>
        <v>#DIV/0!</v>
      </c>
      <c r="T84" s="6" t="e">
        <f>(Table10[[#This Row],[Sen ]]-Table10[[#This Row],[Jun ]])/Table10[[#This Row],[Jun ]]</f>
        <v>#DIV/0!</v>
      </c>
      <c r="U84" s="7" t="str">
        <f>Table10[[#This Row],[H.S.3]]</f>
        <v>NA</v>
      </c>
      <c r="W84" s="5" t="e">
        <f>(Table10[[#This Row],[Fresh.9]]-Table10[[#This Row],[H.S.8]])/Table10[[#This Row],[H.S.8]]</f>
        <v>#VALUE!</v>
      </c>
      <c r="Y84" s="5" t="e">
        <f>(Table10[[#This Row],[Soph.10]]-Table10[[#This Row],[Fresh.9]])/Table10[[#This Row],[Fresh.9]]</f>
        <v>#DIV/0!</v>
      </c>
      <c r="AA84" s="5" t="e">
        <f>(Table10[[#This Row],[Jun  ]]-Table10[[#This Row],[Soph.10]])/Table10[[#This Row],[Soph.10]]</f>
        <v>#DIV/0!</v>
      </c>
      <c r="AC84" s="6" t="e">
        <f>(Table10[[#This Row],[Senior12]]-Table10[[#This Row],[Jun  ]])/Table10[[#This Row],[Jun  ]]</f>
        <v>#DIV/0!</v>
      </c>
      <c r="AD84" s="7"/>
      <c r="AH84" s="5" t="e">
        <f>(Table10[[#This Row],[Soph.15]]-Table10[[#This Row],[Fresh.14]])/Table10[[#This Row],[Fresh.14]]</f>
        <v>#DIV/0!</v>
      </c>
      <c r="AJ84" s="5" t="e">
        <f>(Table10[[#This Row],[Jun   ]]-Table10[[#This Row],[Soph.15]])/Table10[[#This Row],[Soph.15]]</f>
        <v>#DIV/0!</v>
      </c>
      <c r="AL84" s="6" t="e">
        <f>(Table10[[#This Row],[Sen  ]]-Table10[[#This Row],[Jun   ]])/Table10[[#This Row],[Jun   ]]</f>
        <v>#DIV/0!</v>
      </c>
      <c r="AM84" s="7" t="s">
        <v>80</v>
      </c>
      <c r="AO84" s="5" t="e">
        <f>(Table10[[#This Row],[Fresh.19]]-Table10[[#This Row],[H.S.18]])/Table10[[#This Row],[H.S.18]]</f>
        <v>#VALUE!</v>
      </c>
      <c r="AQ84" s="5" t="e">
        <f>(Table10[[#This Row],[Soph.20]]-Table10[[#This Row],[Fresh.19]])/Table10[[#This Row],[Fresh.19]]</f>
        <v>#DIV/0!</v>
      </c>
      <c r="AS84" s="5" t="e">
        <f>(Table10[[#This Row],[Jun  2]]-Table10[[#This Row],[Soph.20]])/Table10[[#This Row],[Soph.20]]</f>
        <v>#DIV/0!</v>
      </c>
      <c r="AU84" s="6" t="e">
        <f>(Table10[[#This Row],[Sen  2]]-Table10[[#This Row],[Jun  2]])/Table10[[#This Row],[Jun  2]]</f>
        <v>#DIV/0!</v>
      </c>
      <c r="AV84" s="7"/>
      <c r="AW84">
        <v>28.29</v>
      </c>
      <c r="AZ84" s="5">
        <f>(Table10[[#This Row],[Soph.25]]-Table10[[#This Row],[Fresh.24]])/Table10[[#This Row],[Fresh.24]]</f>
        <v>-1</v>
      </c>
      <c r="BB84" s="5" t="e">
        <f>(Table10[[#This Row],[Jun   2]]-Table10[[#This Row],[Soph.25]])/Table10[[#This Row],[Soph.25]]</f>
        <v>#DIV/0!</v>
      </c>
      <c r="BD84" s="11" t="e">
        <f>(Table10[[#This Row],[Sen   ]]-Table10[[#This Row],[Jun   2]])/Table10[[#This Row],[Jun   2]]</f>
        <v>#DIV/0!</v>
      </c>
    </row>
    <row r="85" spans="1:56" ht="15">
      <c r="A85" t="s">
        <v>156</v>
      </c>
      <c r="B85">
        <v>2022</v>
      </c>
      <c r="D85">
        <v>14.91</v>
      </c>
      <c r="F85">
        <v>17.32</v>
      </c>
      <c r="G85" s="5">
        <f>(Table10[[#This Row],[Soph.]]-Table10[[#This Row],[Fresh.]])/Table10[[#This Row],[Fresh.]]</f>
        <v>0.16163648558014757</v>
      </c>
      <c r="I85" s="5">
        <f>(Table10[[#This Row],[Jun]]-Table10[[#This Row],[Soph.]])/Table10[[#This Row],[Soph.]]</f>
        <v>-1</v>
      </c>
      <c r="K85" s="6" t="e">
        <f>(Table10[[#This Row],[Senior]]-Table10[[#This Row],[Jun]])/Table10[[#This Row],[Jun]]</f>
        <v>#DIV/0!</v>
      </c>
      <c r="L85" s="7">
        <v>10.46</v>
      </c>
      <c r="M85">
        <v>10.55</v>
      </c>
      <c r="N85" s="5">
        <f>(Table10[[#This Row],[Fresh.4]]-Table10[[#This Row],[H.S.3]])/Table10[[#This Row],[H.S.3]]</f>
        <v>0.008604206500956009</v>
      </c>
      <c r="O85">
        <v>10.61</v>
      </c>
      <c r="P85" s="5">
        <f>(Table10[[#This Row],[Soph.5]]-Table10[[#This Row],[Fresh.4]])/Table10[[#This Row],[Fresh.4]]</f>
        <v>0.005687203791469073</v>
      </c>
      <c r="R85" s="5">
        <f>(Table10[[#This Row],[Jun ]]-Table10[[#This Row],[Soph.5]])/Table10[[#This Row],[Soph.5]]</f>
        <v>-1</v>
      </c>
      <c r="T85" s="6" t="e">
        <f>(Table10[[#This Row],[Sen ]]-Table10[[#This Row],[Jun ]])/Table10[[#This Row],[Jun ]]</f>
        <v>#DIV/0!</v>
      </c>
      <c r="U85" s="7">
        <f>Table10[[#This Row],[H.S.3]]</f>
        <v>10.46</v>
      </c>
      <c r="V85">
        <v>9.13</v>
      </c>
      <c r="W85" s="5">
        <f>(Table10[[#This Row],[Fresh.9]]-Table10[[#This Row],[H.S.8]])/Table10[[#This Row],[H.S.8]]</f>
        <v>-0.12715105162523901</v>
      </c>
      <c r="X85" t="s">
        <v>96</v>
      </c>
      <c r="Y85" s="5" t="e">
        <f>(Table10[[#This Row],[Soph.10]]-Table10[[#This Row],[Fresh.9]])/Table10[[#This Row],[Fresh.9]]</f>
        <v>#VALUE!</v>
      </c>
      <c r="AA85" s="5" t="e">
        <f>(Table10[[#This Row],[Jun  ]]-Table10[[#This Row],[Soph.10]])/Table10[[#This Row],[Soph.10]]</f>
        <v>#VALUE!</v>
      </c>
      <c r="AC85" s="6" t="e">
        <f>(Table10[[#This Row],[Senior12]]-Table10[[#This Row],[Jun  ]])/Table10[[#This Row],[Jun  ]]</f>
        <v>#DIV/0!</v>
      </c>
      <c r="AD85" s="7"/>
      <c r="AE85">
        <v>47.48</v>
      </c>
      <c r="AG85" t="s">
        <v>96</v>
      </c>
      <c r="AH85" s="5" t="e">
        <f>(Table10[[#This Row],[Soph.15]]-Table10[[#This Row],[Fresh.14]])/Table10[[#This Row],[Fresh.14]]</f>
        <v>#VALUE!</v>
      </c>
      <c r="AJ85" s="5" t="e">
        <f>(Table10[[#This Row],[Jun   ]]-Table10[[#This Row],[Soph.15]])/Table10[[#This Row],[Soph.15]]</f>
        <v>#VALUE!</v>
      </c>
      <c r="AL85" s="6" t="e">
        <f>(Table10[[#This Row],[Sen  ]]-Table10[[#This Row],[Jun   ]])/Table10[[#This Row],[Jun   ]]</f>
        <v>#DIV/0!</v>
      </c>
      <c r="AM85" s="7">
        <v>43.3</v>
      </c>
      <c r="AN85">
        <v>41.07</v>
      </c>
      <c r="AO85" s="5">
        <f>(Table10[[#This Row],[Fresh.19]]-Table10[[#This Row],[H.S.18]])/Table10[[#This Row],[H.S.18]]</f>
        <v>-0.05150115473441102</v>
      </c>
      <c r="AP85" t="s">
        <v>96</v>
      </c>
      <c r="AQ85" s="5" t="e">
        <f>(Table10[[#This Row],[Soph.20]]-Table10[[#This Row],[Fresh.19]])/Table10[[#This Row],[Fresh.19]]</f>
        <v>#VALUE!</v>
      </c>
      <c r="AS85" s="5" t="e">
        <f>(Table10[[#This Row],[Jun  2]]-Table10[[#This Row],[Soph.20]])/Table10[[#This Row],[Soph.20]]</f>
        <v>#VALUE!</v>
      </c>
      <c r="AU85" s="6" t="e">
        <f>(Table10[[#This Row],[Sen  2]]-Table10[[#This Row],[Jun  2]])/Table10[[#This Row],[Jun  2]]</f>
        <v>#DIV/0!</v>
      </c>
      <c r="AV85" s="7"/>
      <c r="AZ85" s="5" t="e">
        <f>(Table10[[#This Row],[Soph.25]]-Table10[[#This Row],[Fresh.24]])/Table10[[#This Row],[Fresh.24]]</f>
        <v>#DIV/0!</v>
      </c>
      <c r="BB85" s="5" t="e">
        <f>(Table10[[#This Row],[Jun   2]]-Table10[[#This Row],[Soph.25]])/Table10[[#This Row],[Soph.25]]</f>
        <v>#DIV/0!</v>
      </c>
      <c r="BD85" s="11" t="e">
        <f>(Table10[[#This Row],[Sen   ]]-Table10[[#This Row],[Jun   2]])/Table10[[#This Row],[Jun   2]]</f>
        <v>#DIV/0!</v>
      </c>
    </row>
    <row r="86" spans="1:56" ht="15">
      <c r="A86" t="s">
        <v>157</v>
      </c>
      <c r="B86">
        <v>2022</v>
      </c>
      <c r="D86">
        <v>10.57</v>
      </c>
      <c r="F86">
        <v>12.56</v>
      </c>
      <c r="G86" s="5">
        <f>(Table10[[#This Row],[Soph.]]-Table10[[#This Row],[Fresh.]])/Table10[[#This Row],[Fresh.]]</f>
        <v>0.18826868495742669</v>
      </c>
      <c r="I86" s="5">
        <f>(Table10[[#This Row],[Jun]]-Table10[[#This Row],[Soph.]])/Table10[[#This Row],[Soph.]]</f>
        <v>-1</v>
      </c>
      <c r="K86" s="6" t="e">
        <f>(Table10[[#This Row],[Senior]]-Table10[[#This Row],[Jun]])/Table10[[#This Row],[Jun]]</f>
        <v>#DIV/0!</v>
      </c>
      <c r="L86" s="7">
        <v>11.17</v>
      </c>
      <c r="M86">
        <v>10.62</v>
      </c>
      <c r="N86" s="5">
        <f>(Table10[[#This Row],[Fresh.4]]-Table10[[#This Row],[H.S.3]])/Table10[[#This Row],[H.S.3]]</f>
        <v>-0.04923903312444053</v>
      </c>
      <c r="O86">
        <v>11.01</v>
      </c>
      <c r="P86" s="5">
        <f>(Table10[[#This Row],[Soph.5]]-Table10[[#This Row],[Fresh.4]])/Table10[[#This Row],[Fresh.4]]</f>
        <v>0.03672316384180797</v>
      </c>
      <c r="R86" s="5">
        <f>(Table10[[#This Row],[Jun ]]-Table10[[#This Row],[Soph.5]])/Table10[[#This Row],[Soph.5]]</f>
        <v>-1</v>
      </c>
      <c r="T86" s="6" t="e">
        <f>(Table10[[#This Row],[Sen ]]-Table10[[#This Row],[Jun ]])/Table10[[#This Row],[Jun ]]</f>
        <v>#DIV/0!</v>
      </c>
      <c r="U86" s="7">
        <f>Table10[[#This Row],[H.S.3]]</f>
        <v>11.17</v>
      </c>
      <c r="V86">
        <v>10.73</v>
      </c>
      <c r="W86" s="5">
        <f>(Table10[[#This Row],[Fresh.9]]-Table10[[#This Row],[H.S.8]])/Table10[[#This Row],[H.S.8]]</f>
        <v>-0.03939122649955233</v>
      </c>
      <c r="X86" t="s">
        <v>96</v>
      </c>
      <c r="Y86" s="5" t="e">
        <f>(Table10[[#This Row],[Soph.10]]-Table10[[#This Row],[Fresh.9]])/Table10[[#This Row],[Fresh.9]]</f>
        <v>#VALUE!</v>
      </c>
      <c r="AA86" s="5" t="e">
        <f>(Table10[[#This Row],[Jun  ]]-Table10[[#This Row],[Soph.10]])/Table10[[#This Row],[Soph.10]]</f>
        <v>#VALUE!</v>
      </c>
      <c r="AC86" s="6" t="e">
        <f>(Table10[[#This Row],[Senior12]]-Table10[[#This Row],[Jun  ]])/Table10[[#This Row],[Jun  ]]</f>
        <v>#DIV/0!</v>
      </c>
      <c r="AD86" s="7"/>
      <c r="AH86" s="5" t="e">
        <f>(Table10[[#This Row],[Soph.15]]-Table10[[#This Row],[Fresh.14]])/Table10[[#This Row],[Fresh.14]]</f>
        <v>#DIV/0!</v>
      </c>
      <c r="AJ86" s="5" t="e">
        <f>(Table10[[#This Row],[Jun   ]]-Table10[[#This Row],[Soph.15]])/Table10[[#This Row],[Soph.15]]</f>
        <v>#DIV/0!</v>
      </c>
      <c r="AL86" s="6" t="e">
        <f>(Table10[[#This Row],[Sen  ]]-Table10[[#This Row],[Jun   ]])/Table10[[#This Row],[Jun   ]]</f>
        <v>#DIV/0!</v>
      </c>
      <c r="AM86" s="7"/>
      <c r="AO86" s="5" t="e">
        <f>(Table10[[#This Row],[Fresh.19]]-Table10[[#This Row],[H.S.18]])/Table10[[#This Row],[H.S.18]]</f>
        <v>#DIV/0!</v>
      </c>
      <c r="AQ86" s="5" t="e">
        <f>(Table10[[#This Row],[Soph.20]]-Table10[[#This Row],[Fresh.19]])/Table10[[#This Row],[Fresh.19]]</f>
        <v>#DIV/0!</v>
      </c>
      <c r="AS86" s="5" t="e">
        <f>(Table10[[#This Row],[Jun  2]]-Table10[[#This Row],[Soph.20]])/Table10[[#This Row],[Soph.20]]</f>
        <v>#DIV/0!</v>
      </c>
      <c r="AU86" s="6" t="e">
        <f>(Table10[[#This Row],[Sen  2]]-Table10[[#This Row],[Jun  2]])/Table10[[#This Row],[Jun  2]]</f>
        <v>#DIV/0!</v>
      </c>
      <c r="AV86" s="7"/>
      <c r="AW86">
        <v>30.47</v>
      </c>
      <c r="AY86" t="s">
        <v>96</v>
      </c>
      <c r="AZ86" s="5" t="e">
        <f>(Table10[[#This Row],[Soph.25]]-Table10[[#This Row],[Fresh.24]])/Table10[[#This Row],[Fresh.24]]</f>
        <v>#VALUE!</v>
      </c>
      <c r="BB86" s="5" t="e">
        <f>(Table10[[#This Row],[Jun   2]]-Table10[[#This Row],[Soph.25]])/Table10[[#This Row],[Soph.25]]</f>
        <v>#VALUE!</v>
      </c>
      <c r="BD86" s="11" t="e">
        <f>(Table10[[#This Row],[Sen   ]]-Table10[[#This Row],[Jun   2]])/Table10[[#This Row],[Jun   2]]</f>
        <v>#DIV/0!</v>
      </c>
    </row>
    <row r="87" spans="1:56" ht="15">
      <c r="A87" t="s">
        <v>158</v>
      </c>
      <c r="B87">
        <v>2022</v>
      </c>
      <c r="G87" s="5" t="e">
        <f>(Table10[[#This Row],[Soph.]]-Table10[[#This Row],[Fresh.]])/Table10[[#This Row],[Fresh.]]</f>
        <v>#DIV/0!</v>
      </c>
      <c r="I87" s="5" t="e">
        <f>(Table10[[#This Row],[Jun]]-Table10[[#This Row],[Soph.]])/Table10[[#This Row],[Soph.]]</f>
        <v>#DIV/0!</v>
      </c>
      <c r="K87" s="6" t="e">
        <f>(Table10[[#This Row],[Senior]]-Table10[[#This Row],[Jun]])/Table10[[#This Row],[Jun]]</f>
        <v>#DIV/0!</v>
      </c>
      <c r="L87" s="7">
        <v>12.37</v>
      </c>
      <c r="N87" s="5">
        <f>(Table10[[#This Row],[Fresh.4]]-Table10[[#This Row],[H.S.3]])/Table10[[#This Row],[H.S.3]]</f>
        <v>-1</v>
      </c>
      <c r="P87" s="5" t="e">
        <f>(Table10[[#This Row],[Soph.5]]-Table10[[#This Row],[Fresh.4]])/Table10[[#This Row],[Fresh.4]]</f>
        <v>#DIV/0!</v>
      </c>
      <c r="R87" s="5" t="e">
        <f>(Table10[[#This Row],[Jun ]]-Table10[[#This Row],[Soph.5]])/Table10[[#This Row],[Soph.5]]</f>
        <v>#DIV/0!</v>
      </c>
      <c r="T87" s="6" t="e">
        <f>(Table10[[#This Row],[Sen ]]-Table10[[#This Row],[Jun ]])/Table10[[#This Row],[Jun ]]</f>
        <v>#DIV/0!</v>
      </c>
      <c r="U87" s="7">
        <f>Table10[[#This Row],[H.S.3]]</f>
        <v>12.37</v>
      </c>
      <c r="V87">
        <v>11.51</v>
      </c>
      <c r="W87" s="5">
        <f>(Table10[[#This Row],[Fresh.9]]-Table10[[#This Row],[H.S.8]])/Table10[[#This Row],[H.S.8]]</f>
        <v>-0.06952303961196439</v>
      </c>
      <c r="X87" t="s">
        <v>96</v>
      </c>
      <c r="Y87" s="5" t="e">
        <f>(Table10[[#This Row],[Soph.10]]-Table10[[#This Row],[Fresh.9]])/Table10[[#This Row],[Fresh.9]]</f>
        <v>#VALUE!</v>
      </c>
      <c r="AA87" s="5" t="e">
        <f>(Table10[[#This Row],[Jun  ]]-Table10[[#This Row],[Soph.10]])/Table10[[#This Row],[Soph.10]]</f>
        <v>#VALUE!</v>
      </c>
      <c r="AC87" s="6" t="e">
        <f>(Table10[[#This Row],[Senior12]]-Table10[[#This Row],[Jun  ]])/Table10[[#This Row],[Jun  ]]</f>
        <v>#DIV/0!</v>
      </c>
      <c r="AD87" s="7"/>
      <c r="AH87" s="5" t="e">
        <f>(Table10[[#This Row],[Soph.15]]-Table10[[#This Row],[Fresh.14]])/Table10[[#This Row],[Fresh.14]]</f>
        <v>#DIV/0!</v>
      </c>
      <c r="AJ87" s="5" t="e">
        <f>(Table10[[#This Row],[Jun   ]]-Table10[[#This Row],[Soph.15]])/Table10[[#This Row],[Soph.15]]</f>
        <v>#DIV/0!</v>
      </c>
      <c r="AL87" s="6" t="e">
        <f>(Table10[[#This Row],[Sen  ]]-Table10[[#This Row],[Jun   ]])/Table10[[#This Row],[Jun   ]]</f>
        <v>#DIV/0!</v>
      </c>
      <c r="AM87" s="7">
        <v>38.29</v>
      </c>
      <c r="AN87">
        <v>36.31</v>
      </c>
      <c r="AO87" s="5">
        <f>(Table10[[#This Row],[Fresh.19]]-Table10[[#This Row],[H.S.18]])/Table10[[#This Row],[H.S.18]]</f>
        <v>-0.05171062940715584</v>
      </c>
      <c r="AP87" t="s">
        <v>96</v>
      </c>
      <c r="AQ87" s="5" t="e">
        <f>(Table10[[#This Row],[Soph.20]]-Table10[[#This Row],[Fresh.19]])/Table10[[#This Row],[Fresh.19]]</f>
        <v>#VALUE!</v>
      </c>
      <c r="AS87" s="5" t="e">
        <f>(Table10[[#This Row],[Jun  2]]-Table10[[#This Row],[Soph.20]])/Table10[[#This Row],[Soph.20]]</f>
        <v>#VALUE!</v>
      </c>
      <c r="AU87" s="6" t="e">
        <f>(Table10[[#This Row],[Sen  2]]-Table10[[#This Row],[Jun  2]])/Table10[[#This Row],[Jun  2]]</f>
        <v>#DIV/0!</v>
      </c>
      <c r="AV87" s="7"/>
      <c r="AZ87" s="5" t="e">
        <f>(Table10[[#This Row],[Soph.25]]-Table10[[#This Row],[Fresh.24]])/Table10[[#This Row],[Fresh.24]]</f>
        <v>#DIV/0!</v>
      </c>
      <c r="BB87" s="5" t="e">
        <f>(Table10[[#This Row],[Jun   2]]-Table10[[#This Row],[Soph.25]])/Table10[[#This Row],[Soph.25]]</f>
        <v>#DIV/0!</v>
      </c>
      <c r="BD87" s="11" t="e">
        <f>(Table10[[#This Row],[Sen   ]]-Table10[[#This Row],[Jun   2]])/Table10[[#This Row],[Jun   2]]</f>
        <v>#DIV/0!</v>
      </c>
    </row>
    <row r="88" spans="1:56" ht="15">
      <c r="A88" t="s">
        <v>159</v>
      </c>
      <c r="B88">
        <v>2023</v>
      </c>
      <c r="D88">
        <v>13.42</v>
      </c>
      <c r="G88" s="5">
        <f>(Table10[[#This Row],[Soph.]]-Table10[[#This Row],[Fresh.]])/Table10[[#This Row],[Fresh.]]</f>
        <v>-1</v>
      </c>
      <c r="I88" s="5" t="e">
        <f>(Table10[[#This Row],[Jun]]-Table10[[#This Row],[Soph.]])/Table10[[#This Row],[Soph.]]</f>
        <v>#DIV/0!</v>
      </c>
      <c r="K88" s="6" t="e">
        <f>(Table10[[#This Row],[Senior]]-Table10[[#This Row],[Jun]])/Table10[[#This Row],[Jun]]</f>
        <v>#DIV/0!</v>
      </c>
      <c r="L88" s="7">
        <v>10.31</v>
      </c>
      <c r="M88">
        <v>10.75</v>
      </c>
      <c r="N88" s="5">
        <f>(Table10[[#This Row],[Fresh.4]]-Table10[[#This Row],[H.S.3]])/Table10[[#This Row],[H.S.3]]</f>
        <v>0.04267701260911731</v>
      </c>
      <c r="P88" s="5">
        <f>(Table10[[#This Row],[Soph.5]]-Table10[[#This Row],[Fresh.4]])/Table10[[#This Row],[Fresh.4]]</f>
        <v>-1</v>
      </c>
      <c r="R88" s="5" t="e">
        <f>(Table10[[#This Row],[Jun ]]-Table10[[#This Row],[Soph.5]])/Table10[[#This Row],[Soph.5]]</f>
        <v>#DIV/0!</v>
      </c>
      <c r="T88" s="6" t="e">
        <f>(Table10[[#This Row],[Sen ]]-Table10[[#This Row],[Jun ]])/Table10[[#This Row],[Jun ]]</f>
        <v>#DIV/0!</v>
      </c>
      <c r="U88" s="7">
        <f>Table10[[#This Row],[H.S.3]]</f>
        <v>10.31</v>
      </c>
      <c r="V88" t="s">
        <v>96</v>
      </c>
      <c r="W88" s="5" t="e">
        <f>(Table10[[#This Row],[Fresh.9]]-Table10[[#This Row],[H.S.8]])/Table10[[#This Row],[H.S.8]]</f>
        <v>#VALUE!</v>
      </c>
      <c r="Y88" s="5" t="e">
        <f>(Table10[[#This Row],[Soph.10]]-Table10[[#This Row],[Fresh.9]])/Table10[[#This Row],[Fresh.9]]</f>
        <v>#VALUE!</v>
      </c>
      <c r="AA88" s="5" t="e">
        <f>(Table10[[#This Row],[Jun  ]]-Table10[[#This Row],[Soph.10]])/Table10[[#This Row],[Soph.10]]</f>
        <v>#DIV/0!</v>
      </c>
      <c r="AC88" s="6" t="e">
        <f>(Table10[[#This Row],[Senior12]]-Table10[[#This Row],[Jun  ]])/Table10[[#This Row],[Jun  ]]</f>
        <v>#DIV/0!</v>
      </c>
      <c r="AD88" s="7"/>
      <c r="AE88" t="s">
        <v>96</v>
      </c>
      <c r="AH88" s="5" t="e">
        <f>(Table10[[#This Row],[Soph.15]]-Table10[[#This Row],[Fresh.14]])/Table10[[#This Row],[Fresh.14]]</f>
        <v>#VALUE!</v>
      </c>
      <c r="AJ88" s="5" t="e">
        <f>(Table10[[#This Row],[Jun   ]]-Table10[[#This Row],[Soph.15]])/Table10[[#This Row],[Soph.15]]</f>
        <v>#DIV/0!</v>
      </c>
      <c r="AL88" s="6" t="e">
        <f>(Table10[[#This Row],[Sen  ]]-Table10[[#This Row],[Jun   ]])/Table10[[#This Row],[Jun   ]]</f>
        <v>#DIV/0!</v>
      </c>
      <c r="AM88" s="7">
        <v>22.92</v>
      </c>
      <c r="AN88" t="s">
        <v>96</v>
      </c>
      <c r="AO88" s="5" t="e">
        <f>(Table10[[#This Row],[Fresh.19]]-Table10[[#This Row],[H.S.18]])/Table10[[#This Row],[H.S.18]]</f>
        <v>#VALUE!</v>
      </c>
      <c r="AQ88" s="5" t="e">
        <f>(Table10[[#This Row],[Soph.20]]-Table10[[#This Row],[Fresh.19]])/Table10[[#This Row],[Fresh.19]]</f>
        <v>#VALUE!</v>
      </c>
      <c r="AS88" s="5" t="e">
        <f>(Table10[[#This Row],[Jun  2]]-Table10[[#This Row],[Soph.20]])/Table10[[#This Row],[Soph.20]]</f>
        <v>#DIV/0!</v>
      </c>
      <c r="AU88" s="6" t="e">
        <f>(Table10[[#This Row],[Sen  2]]-Table10[[#This Row],[Jun  2]])/Table10[[#This Row],[Jun  2]]</f>
        <v>#DIV/0!</v>
      </c>
      <c r="AV88" s="7"/>
      <c r="AZ88" s="5" t="e">
        <f>(Table10[[#This Row],[Soph.25]]-Table10[[#This Row],[Fresh.24]])/Table10[[#This Row],[Fresh.24]]</f>
        <v>#DIV/0!</v>
      </c>
      <c r="BB88" s="5" t="e">
        <f>(Table10[[#This Row],[Jun   2]]-Table10[[#This Row],[Soph.25]])/Table10[[#This Row],[Soph.25]]</f>
        <v>#DIV/0!</v>
      </c>
      <c r="BD88" s="11" t="e">
        <f>(Table10[[#This Row],[Sen   ]]-Table10[[#This Row],[Jun   2]])/Table10[[#This Row],[Jun   2]]</f>
        <v>#DIV/0!</v>
      </c>
    </row>
    <row r="89" spans="1:56" ht="15">
      <c r="A89" s="10" t="s">
        <v>160</v>
      </c>
      <c r="B89">
        <v>2024</v>
      </c>
      <c r="G89" s="5" t="e">
        <f>(Table10[[#This Row],[Soph.]]-Table10[[#This Row],[Fresh.]])/Table10[[#This Row],[Fresh.]]</f>
        <v>#DIV/0!</v>
      </c>
      <c r="I89" s="5" t="e">
        <f>(Table10[[#This Row],[Jun]]-Table10[[#This Row],[Soph.]])/Table10[[#This Row],[Soph.]]</f>
        <v>#DIV/0!</v>
      </c>
      <c r="K89" s="6" t="e">
        <f>(Table10[[#This Row],[Senior]]-Table10[[#This Row],[Jun]])/Table10[[#This Row],[Jun]]</f>
        <v>#DIV/0!</v>
      </c>
      <c r="L89" s="7" t="s">
        <v>80</v>
      </c>
      <c r="N89" s="5" t="e">
        <f>(Table10[[#This Row],[Fresh.4]]-Table10[[#This Row],[H.S.3]])/Table10[[#This Row],[H.S.3]]</f>
        <v>#VALUE!</v>
      </c>
      <c r="P89" s="5" t="e">
        <f>(Table10[[#This Row],[Soph.5]]-Table10[[#This Row],[Fresh.4]])/Table10[[#This Row],[Fresh.4]]</f>
        <v>#DIV/0!</v>
      </c>
      <c r="R89" s="5" t="e">
        <f>(Table10[[#This Row],[Jun ]]-Table10[[#This Row],[Soph.5]])/Table10[[#This Row],[Soph.5]]</f>
        <v>#DIV/0!</v>
      </c>
      <c r="T89" s="6" t="e">
        <f>(Table10[[#This Row],[Sen ]]-Table10[[#This Row],[Jun ]])/Table10[[#This Row],[Jun ]]</f>
        <v>#DIV/0!</v>
      </c>
      <c r="U89" s="7" t="str">
        <f>Table10[[#This Row],[H.S.3]]</f>
        <v>NA</v>
      </c>
      <c r="W89" s="5" t="e">
        <f>(Table10[[#This Row],[Fresh.9]]-Table10[[#This Row],[H.S.8]])/Table10[[#This Row],[H.S.8]]</f>
        <v>#VALUE!</v>
      </c>
      <c r="Y89" s="5" t="e">
        <f>(Table10[[#This Row],[Soph.10]]-Table10[[#This Row],[Fresh.9]])/Table10[[#This Row],[Fresh.9]]</f>
        <v>#DIV/0!</v>
      </c>
      <c r="AA89" s="5" t="e">
        <f>(Table10[[#This Row],[Jun  ]]-Table10[[#This Row],[Soph.10]])/Table10[[#This Row],[Soph.10]]</f>
        <v>#DIV/0!</v>
      </c>
      <c r="AC89" s="6" t="e">
        <f>(Table10[[#This Row],[Senior12]]-Table10[[#This Row],[Jun  ]])/Table10[[#This Row],[Jun  ]]</f>
        <v>#DIV/0!</v>
      </c>
      <c r="AD89" s="7"/>
      <c r="AH89" s="5" t="e">
        <f>(Table10[[#This Row],[Soph.15]]-Table10[[#This Row],[Fresh.14]])/Table10[[#This Row],[Fresh.14]]</f>
        <v>#DIV/0!</v>
      </c>
      <c r="AJ89" s="5" t="e">
        <f>(Table10[[#This Row],[Jun   ]]-Table10[[#This Row],[Soph.15]])/Table10[[#This Row],[Soph.15]]</f>
        <v>#DIV/0!</v>
      </c>
      <c r="AL89" s="6" t="e">
        <f>(Table10[[#This Row],[Sen  ]]-Table10[[#This Row],[Jun   ]])/Table10[[#This Row],[Jun   ]]</f>
        <v>#DIV/0!</v>
      </c>
      <c r="AM89" s="7" t="s">
        <v>80</v>
      </c>
      <c r="AO89" s="5" t="e">
        <f>(Table10[[#This Row],[Fresh.19]]-Table10[[#This Row],[H.S.18]])/Table10[[#This Row],[H.S.18]]</f>
        <v>#VALUE!</v>
      </c>
      <c r="AQ89" s="5" t="e">
        <f>(Table10[[#This Row],[Soph.20]]-Table10[[#This Row],[Fresh.19]])/Table10[[#This Row],[Fresh.19]]</f>
        <v>#DIV/0!</v>
      </c>
      <c r="AS89" s="5" t="e">
        <f>(Table10[[#This Row],[Jun  2]]-Table10[[#This Row],[Soph.20]])/Table10[[#This Row],[Soph.20]]</f>
        <v>#DIV/0!</v>
      </c>
      <c r="AU89" s="6" t="e">
        <f>(Table10[[#This Row],[Sen  2]]-Table10[[#This Row],[Jun  2]])/Table10[[#This Row],[Jun  2]]</f>
        <v>#DIV/0!</v>
      </c>
      <c r="AV89" s="7"/>
      <c r="AZ89" s="5" t="e">
        <f>(Table10[[#This Row],[Soph.25]]-Table10[[#This Row],[Fresh.24]])/Table10[[#This Row],[Fresh.24]]</f>
        <v>#DIV/0!</v>
      </c>
      <c r="BB89" s="5" t="e">
        <f>(Table10[[#This Row],[Jun   2]]-Table10[[#This Row],[Soph.25]])/Table10[[#This Row],[Soph.25]]</f>
        <v>#DIV/0!</v>
      </c>
      <c r="BD89" s="11" t="e">
        <f>(Table10[[#This Row],[Sen   ]]-Table10[[#This Row],[Jun   2]])/Table10[[#This Row],[Jun   2]]</f>
        <v>#DIV/0!</v>
      </c>
    </row>
    <row r="90" spans="1:56" ht="15">
      <c r="A90" s="10" t="s">
        <v>161</v>
      </c>
      <c r="B90">
        <v>2024</v>
      </c>
      <c r="G90" s="5" t="e">
        <f>(Table10[[#This Row],[Soph.]]-Table10[[#This Row],[Fresh.]])/Table10[[#This Row],[Fresh.]]</f>
        <v>#DIV/0!</v>
      </c>
      <c r="I90" s="5" t="e">
        <f>(Table10[[#This Row],[Jun]]-Table10[[#This Row],[Soph.]])/Table10[[#This Row],[Soph.]]</f>
        <v>#DIV/0!</v>
      </c>
      <c r="K90" s="6" t="e">
        <f>(Table10[[#This Row],[Senior]]-Table10[[#This Row],[Jun]])/Table10[[#This Row],[Jun]]</f>
        <v>#DIV/0!</v>
      </c>
      <c r="L90" s="7">
        <v>10.72</v>
      </c>
      <c r="N90" s="5">
        <f>(Table10[[#This Row],[Fresh.4]]-Table10[[#This Row],[H.S.3]])/Table10[[#This Row],[H.S.3]]</f>
        <v>-1</v>
      </c>
      <c r="P90" s="5" t="e">
        <f>(Table10[[#This Row],[Soph.5]]-Table10[[#This Row],[Fresh.4]])/Table10[[#This Row],[Fresh.4]]</f>
        <v>#DIV/0!</v>
      </c>
      <c r="R90" s="5" t="e">
        <f>(Table10[[#This Row],[Jun ]]-Table10[[#This Row],[Soph.5]])/Table10[[#This Row],[Soph.5]]</f>
        <v>#DIV/0!</v>
      </c>
      <c r="T90" s="6" t="e">
        <f>(Table10[[#This Row],[Sen ]]-Table10[[#This Row],[Jun ]])/Table10[[#This Row],[Jun ]]</f>
        <v>#DIV/0!</v>
      </c>
      <c r="U90" s="7">
        <f>Table10[[#This Row],[H.S.3]]</f>
        <v>10.72</v>
      </c>
      <c r="W90" s="5">
        <f>(Table10[[#This Row],[Fresh.9]]-Table10[[#This Row],[H.S.8]])/Table10[[#This Row],[H.S.8]]</f>
        <v>-1</v>
      </c>
      <c r="Y90" s="5" t="e">
        <f>(Table10[[#This Row],[Soph.10]]-Table10[[#This Row],[Fresh.9]])/Table10[[#This Row],[Fresh.9]]</f>
        <v>#DIV/0!</v>
      </c>
      <c r="AA90" s="5" t="e">
        <f>(Table10[[#This Row],[Jun  ]]-Table10[[#This Row],[Soph.10]])/Table10[[#This Row],[Soph.10]]</f>
        <v>#DIV/0!</v>
      </c>
      <c r="AC90" s="6" t="e">
        <f>(Table10[[#This Row],[Senior12]]-Table10[[#This Row],[Jun  ]])/Table10[[#This Row],[Jun  ]]</f>
        <v>#DIV/0!</v>
      </c>
      <c r="AD90" s="7"/>
      <c r="AH90" s="5" t="e">
        <f>(Table10[[#This Row],[Soph.15]]-Table10[[#This Row],[Fresh.14]])/Table10[[#This Row],[Fresh.14]]</f>
        <v>#DIV/0!</v>
      </c>
      <c r="AJ90" s="5" t="e">
        <f>(Table10[[#This Row],[Jun   ]]-Table10[[#This Row],[Soph.15]])/Table10[[#This Row],[Soph.15]]</f>
        <v>#DIV/0!</v>
      </c>
      <c r="AL90" s="6" t="e">
        <f>(Table10[[#This Row],[Sen  ]]-Table10[[#This Row],[Jun   ]])/Table10[[#This Row],[Jun   ]]</f>
        <v>#DIV/0!</v>
      </c>
      <c r="AM90" s="7" t="s">
        <v>80</v>
      </c>
      <c r="AO90" s="5" t="e">
        <f>(Table10[[#This Row],[Fresh.19]]-Table10[[#This Row],[H.S.18]])/Table10[[#This Row],[H.S.18]]</f>
        <v>#VALUE!</v>
      </c>
      <c r="AQ90" s="5" t="e">
        <f>(Table10[[#This Row],[Soph.20]]-Table10[[#This Row],[Fresh.19]])/Table10[[#This Row],[Fresh.19]]</f>
        <v>#DIV/0!</v>
      </c>
      <c r="AS90" s="5" t="e">
        <f>(Table10[[#This Row],[Jun  2]]-Table10[[#This Row],[Soph.20]])/Table10[[#This Row],[Soph.20]]</f>
        <v>#DIV/0!</v>
      </c>
      <c r="AU90" s="6" t="e">
        <f>(Table10[[#This Row],[Sen  2]]-Table10[[#This Row],[Jun  2]])/Table10[[#This Row],[Jun  2]]</f>
        <v>#DIV/0!</v>
      </c>
      <c r="AV90" s="7"/>
      <c r="AZ90" s="5" t="e">
        <f>(Table10[[#This Row],[Soph.25]]-Table10[[#This Row],[Fresh.24]])/Table10[[#This Row],[Fresh.24]]</f>
        <v>#DIV/0!</v>
      </c>
      <c r="BB90" s="5" t="e">
        <f>(Table10[[#This Row],[Jun   2]]-Table10[[#This Row],[Soph.25]])/Table10[[#This Row],[Soph.25]]</f>
        <v>#DIV/0!</v>
      </c>
      <c r="BD90" s="11" t="e">
        <f>(Table10[[#This Row],[Sen   ]]-Table10[[#This Row],[Jun   2]])/Table10[[#This Row],[Jun   2]]</f>
        <v>#DIV/0!</v>
      </c>
    </row>
    <row r="91" spans="1:56" ht="15">
      <c r="A91" s="10" t="s">
        <v>162</v>
      </c>
      <c r="B91">
        <v>2024</v>
      </c>
      <c r="G91" s="5" t="e">
        <f>(Table10[[#This Row],[Soph.]]-Table10[[#This Row],[Fresh.]])/Table10[[#This Row],[Fresh.]]</f>
        <v>#DIV/0!</v>
      </c>
      <c r="I91" s="5" t="e">
        <f>(Table10[[#This Row],[Jun]]-Table10[[#This Row],[Soph.]])/Table10[[#This Row],[Soph.]]</f>
        <v>#DIV/0!</v>
      </c>
      <c r="K91" s="6" t="e">
        <f>(Table10[[#This Row],[Senior]]-Table10[[#This Row],[Jun]])/Table10[[#This Row],[Jun]]</f>
        <v>#DIV/0!</v>
      </c>
      <c r="L91" s="7">
        <v>8.63</v>
      </c>
      <c r="N91" s="5">
        <f>(Table10[[#This Row],[Fresh.4]]-Table10[[#This Row],[H.S.3]])/Table10[[#This Row],[H.S.3]]</f>
        <v>-1</v>
      </c>
      <c r="P91" s="5" t="e">
        <f>(Table10[[#This Row],[Soph.5]]-Table10[[#This Row],[Fresh.4]])/Table10[[#This Row],[Fresh.4]]</f>
        <v>#DIV/0!</v>
      </c>
      <c r="R91" s="5" t="e">
        <f>(Table10[[#This Row],[Jun ]]-Table10[[#This Row],[Soph.5]])/Table10[[#This Row],[Soph.5]]</f>
        <v>#DIV/0!</v>
      </c>
      <c r="T91" s="6" t="e">
        <f>(Table10[[#This Row],[Sen ]]-Table10[[#This Row],[Jun ]])/Table10[[#This Row],[Jun ]]</f>
        <v>#DIV/0!</v>
      </c>
      <c r="U91" s="7">
        <f>Table10[[#This Row],[H.S.3]]</f>
        <v>8.63</v>
      </c>
      <c r="W91" s="5">
        <f>(Table10[[#This Row],[Fresh.9]]-Table10[[#This Row],[H.S.8]])/Table10[[#This Row],[H.S.8]]</f>
        <v>-1</v>
      </c>
      <c r="Y91" s="5" t="e">
        <f>(Table10[[#This Row],[Soph.10]]-Table10[[#This Row],[Fresh.9]])/Table10[[#This Row],[Fresh.9]]</f>
        <v>#DIV/0!</v>
      </c>
      <c r="AA91" s="5" t="e">
        <f>(Table10[[#This Row],[Jun  ]]-Table10[[#This Row],[Soph.10]])/Table10[[#This Row],[Soph.10]]</f>
        <v>#DIV/0!</v>
      </c>
      <c r="AC91" s="6" t="e">
        <f>(Table10[[#This Row],[Senior12]]-Table10[[#This Row],[Jun  ]])/Table10[[#This Row],[Jun  ]]</f>
        <v>#DIV/0!</v>
      </c>
      <c r="AD91" s="7"/>
      <c r="AH91" s="5" t="e">
        <f>(Table10[[#This Row],[Soph.15]]-Table10[[#This Row],[Fresh.14]])/Table10[[#This Row],[Fresh.14]]</f>
        <v>#DIV/0!</v>
      </c>
      <c r="AJ91" s="5" t="e">
        <f>(Table10[[#This Row],[Jun   ]]-Table10[[#This Row],[Soph.15]])/Table10[[#This Row],[Soph.15]]</f>
        <v>#DIV/0!</v>
      </c>
      <c r="AL91" s="6" t="e">
        <f>(Table10[[#This Row],[Sen  ]]-Table10[[#This Row],[Jun   ]])/Table10[[#This Row],[Jun   ]]</f>
        <v>#DIV/0!</v>
      </c>
      <c r="AM91" s="7" t="s">
        <v>80</v>
      </c>
      <c r="AO91" s="5" t="e">
        <f>(Table10[[#This Row],[Fresh.19]]-Table10[[#This Row],[H.S.18]])/Table10[[#This Row],[H.S.18]]</f>
        <v>#VALUE!</v>
      </c>
      <c r="AQ91" s="5" t="e">
        <f>(Table10[[#This Row],[Soph.20]]-Table10[[#This Row],[Fresh.19]])/Table10[[#This Row],[Fresh.19]]</f>
        <v>#DIV/0!</v>
      </c>
      <c r="AS91" s="5" t="e">
        <f>(Table10[[#This Row],[Jun  2]]-Table10[[#This Row],[Soph.20]])/Table10[[#This Row],[Soph.20]]</f>
        <v>#DIV/0!</v>
      </c>
      <c r="AU91" s="6" t="e">
        <f>(Table10[[#This Row],[Sen  2]]-Table10[[#This Row],[Jun  2]])/Table10[[#This Row],[Jun  2]]</f>
        <v>#DIV/0!</v>
      </c>
      <c r="AV91" s="7"/>
      <c r="AZ91" s="5" t="e">
        <f>(Table10[[#This Row],[Soph.25]]-Table10[[#This Row],[Fresh.24]])/Table10[[#This Row],[Fresh.24]]</f>
        <v>#DIV/0!</v>
      </c>
      <c r="BB91" s="5" t="e">
        <f>(Table10[[#This Row],[Jun   2]]-Table10[[#This Row],[Soph.25]])/Table10[[#This Row],[Soph.25]]</f>
        <v>#DIV/0!</v>
      </c>
      <c r="BD91" s="11" t="e">
        <f>(Table10[[#This Row],[Sen   ]]-Table10[[#This Row],[Jun   2]])/Table10[[#This Row],[Jun   2]]</f>
        <v>#DIV/0!</v>
      </c>
    </row>
    <row r="92" spans="1:56" ht="15">
      <c r="A92" s="10" t="s">
        <v>163</v>
      </c>
      <c r="B92">
        <v>2024</v>
      </c>
      <c r="G92" s="5" t="e">
        <f>(Table10[[#This Row],[Soph.]]-Table10[[#This Row],[Fresh.]])/Table10[[#This Row],[Fresh.]]</f>
        <v>#DIV/0!</v>
      </c>
      <c r="I92" s="5" t="e">
        <f>(Table10[[#This Row],[Jun]]-Table10[[#This Row],[Soph.]])/Table10[[#This Row],[Soph.]]</f>
        <v>#DIV/0!</v>
      </c>
      <c r="K92" s="6" t="e">
        <f>(Table10[[#This Row],[Senior]]-Table10[[#This Row],[Jun]])/Table10[[#This Row],[Jun]]</f>
        <v>#DIV/0!</v>
      </c>
      <c r="L92" s="7">
        <v>9.41</v>
      </c>
      <c r="N92" s="5">
        <f>(Table10[[#This Row],[Fresh.4]]-Table10[[#This Row],[H.S.3]])/Table10[[#This Row],[H.S.3]]</f>
        <v>-1</v>
      </c>
      <c r="P92" s="5" t="e">
        <f>(Table10[[#This Row],[Soph.5]]-Table10[[#This Row],[Fresh.4]])/Table10[[#This Row],[Fresh.4]]</f>
        <v>#DIV/0!</v>
      </c>
      <c r="R92" s="5" t="e">
        <f>(Table10[[#This Row],[Jun ]]-Table10[[#This Row],[Soph.5]])/Table10[[#This Row],[Soph.5]]</f>
        <v>#DIV/0!</v>
      </c>
      <c r="T92" s="6" t="e">
        <f>(Table10[[#This Row],[Sen ]]-Table10[[#This Row],[Jun ]])/Table10[[#This Row],[Jun ]]</f>
        <v>#DIV/0!</v>
      </c>
      <c r="U92" s="7">
        <f>Table10[[#This Row],[H.S.3]]</f>
        <v>9.41</v>
      </c>
      <c r="W92" s="5">
        <f>(Table10[[#This Row],[Fresh.9]]-Table10[[#This Row],[H.S.8]])/Table10[[#This Row],[H.S.8]]</f>
        <v>-1</v>
      </c>
      <c r="Y92" s="5" t="e">
        <f>(Table10[[#This Row],[Soph.10]]-Table10[[#This Row],[Fresh.9]])/Table10[[#This Row],[Fresh.9]]</f>
        <v>#DIV/0!</v>
      </c>
      <c r="AA92" s="5" t="e">
        <f>(Table10[[#This Row],[Jun  ]]-Table10[[#This Row],[Soph.10]])/Table10[[#This Row],[Soph.10]]</f>
        <v>#DIV/0!</v>
      </c>
      <c r="AC92" s="6" t="e">
        <f>(Table10[[#This Row],[Senior12]]-Table10[[#This Row],[Jun  ]])/Table10[[#This Row],[Jun  ]]</f>
        <v>#DIV/0!</v>
      </c>
      <c r="AD92" s="7"/>
      <c r="AH92" s="5" t="e">
        <f>(Table10[[#This Row],[Soph.15]]-Table10[[#This Row],[Fresh.14]])/Table10[[#This Row],[Fresh.14]]</f>
        <v>#DIV/0!</v>
      </c>
      <c r="AJ92" s="5" t="e">
        <f>(Table10[[#This Row],[Jun   ]]-Table10[[#This Row],[Soph.15]])/Table10[[#This Row],[Soph.15]]</f>
        <v>#DIV/0!</v>
      </c>
      <c r="AL92" s="6" t="e">
        <f>(Table10[[#This Row],[Sen  ]]-Table10[[#This Row],[Jun   ]])/Table10[[#This Row],[Jun   ]]</f>
        <v>#DIV/0!</v>
      </c>
      <c r="AM92" s="7">
        <v>33.58</v>
      </c>
      <c r="AO92" s="5">
        <f>(Table10[[#This Row],[Fresh.19]]-Table10[[#This Row],[H.S.18]])/Table10[[#This Row],[H.S.18]]</f>
        <v>-1</v>
      </c>
      <c r="AQ92" s="5" t="e">
        <f>(Table10[[#This Row],[Soph.20]]-Table10[[#This Row],[Fresh.19]])/Table10[[#This Row],[Fresh.19]]</f>
        <v>#DIV/0!</v>
      </c>
      <c r="AS92" s="5" t="e">
        <f>(Table10[[#This Row],[Jun  2]]-Table10[[#This Row],[Soph.20]])/Table10[[#This Row],[Soph.20]]</f>
        <v>#DIV/0!</v>
      </c>
      <c r="AU92" s="6" t="e">
        <f>(Table10[[#This Row],[Sen  2]]-Table10[[#This Row],[Jun  2]])/Table10[[#This Row],[Jun  2]]</f>
        <v>#DIV/0!</v>
      </c>
      <c r="AV92" s="7"/>
      <c r="AZ92" s="5" t="e">
        <f>(Table10[[#This Row],[Soph.25]]-Table10[[#This Row],[Fresh.24]])/Table10[[#This Row],[Fresh.24]]</f>
        <v>#DIV/0!</v>
      </c>
      <c r="BB92" s="5" t="e">
        <f>(Table10[[#This Row],[Jun   2]]-Table10[[#This Row],[Soph.25]])/Table10[[#This Row],[Soph.25]]</f>
        <v>#DIV/0!</v>
      </c>
      <c r="BD92" s="11" t="e">
        <f>(Table10[[#This Row],[Sen   ]]-Table10[[#This Row],[Jun   2]])/Table10[[#This Row],[Jun   2]]</f>
        <v>#DIV/0!</v>
      </c>
    </row>
    <row r="93" spans="1:56" ht="15">
      <c r="A93" s="10" t="s">
        <v>164</v>
      </c>
      <c r="B93">
        <v>2024</v>
      </c>
      <c r="G93" s="5" t="e">
        <f>(Table10[[#This Row],[Soph.]]-Table10[[#This Row],[Fresh.]])/Table10[[#This Row],[Fresh.]]</f>
        <v>#DIV/0!</v>
      </c>
      <c r="I93" s="5" t="e">
        <f>(Table10[[#This Row],[Jun]]-Table10[[#This Row],[Soph.]])/Table10[[#This Row],[Soph.]]</f>
        <v>#DIV/0!</v>
      </c>
      <c r="K93" s="6" t="e">
        <f>(Table10[[#This Row],[Senior]]-Table10[[#This Row],[Jun]])/Table10[[#This Row],[Jun]]</f>
        <v>#DIV/0!</v>
      </c>
      <c r="L93" s="7" t="s">
        <v>80</v>
      </c>
      <c r="N93" s="5" t="e">
        <f>(Table10[[#This Row],[Fresh.4]]-Table10[[#This Row],[H.S.3]])/Table10[[#This Row],[H.S.3]]</f>
        <v>#VALUE!</v>
      </c>
      <c r="P93" s="5" t="e">
        <f>(Table10[[#This Row],[Soph.5]]-Table10[[#This Row],[Fresh.4]])/Table10[[#This Row],[Fresh.4]]</f>
        <v>#DIV/0!</v>
      </c>
      <c r="R93" s="5" t="e">
        <f>(Table10[[#This Row],[Jun ]]-Table10[[#This Row],[Soph.5]])/Table10[[#This Row],[Soph.5]]</f>
        <v>#DIV/0!</v>
      </c>
      <c r="T93" s="6" t="e">
        <f>(Table10[[#This Row],[Sen ]]-Table10[[#This Row],[Jun ]])/Table10[[#This Row],[Jun ]]</f>
        <v>#DIV/0!</v>
      </c>
      <c r="U93" s="7" t="str">
        <f>Table10[[#This Row],[H.S.3]]</f>
        <v>NA</v>
      </c>
      <c r="W93" s="5" t="e">
        <f>(Table10[[#This Row],[Fresh.9]]-Table10[[#This Row],[H.S.8]])/Table10[[#This Row],[H.S.8]]</f>
        <v>#VALUE!</v>
      </c>
      <c r="Y93" s="5" t="e">
        <f>(Table10[[#This Row],[Soph.10]]-Table10[[#This Row],[Fresh.9]])/Table10[[#This Row],[Fresh.9]]</f>
        <v>#DIV/0!</v>
      </c>
      <c r="AA93" s="5" t="e">
        <f>(Table10[[#This Row],[Jun  ]]-Table10[[#This Row],[Soph.10]])/Table10[[#This Row],[Soph.10]]</f>
        <v>#DIV/0!</v>
      </c>
      <c r="AC93" s="6" t="e">
        <f>(Table10[[#This Row],[Senior12]]-Table10[[#This Row],[Jun  ]])/Table10[[#This Row],[Jun  ]]</f>
        <v>#DIV/0!</v>
      </c>
      <c r="AD93" s="7"/>
      <c r="AH93" s="5" t="e">
        <f>(Table10[[#This Row],[Soph.15]]-Table10[[#This Row],[Fresh.14]])/Table10[[#This Row],[Fresh.14]]</f>
        <v>#DIV/0!</v>
      </c>
      <c r="AJ93" s="5" t="e">
        <f>(Table10[[#This Row],[Jun   ]]-Table10[[#This Row],[Soph.15]])/Table10[[#This Row],[Soph.15]]</f>
        <v>#DIV/0!</v>
      </c>
      <c r="AL93" s="6" t="e">
        <f>(Table10[[#This Row],[Sen  ]]-Table10[[#This Row],[Jun   ]])/Table10[[#This Row],[Jun   ]]</f>
        <v>#DIV/0!</v>
      </c>
      <c r="AM93" s="7" t="s">
        <v>80</v>
      </c>
      <c r="AO93" s="5" t="e">
        <f>(Table10[[#This Row],[Fresh.19]]-Table10[[#This Row],[H.S.18]])/Table10[[#This Row],[H.S.18]]</f>
        <v>#VALUE!</v>
      </c>
      <c r="AQ93" s="5" t="e">
        <f>(Table10[[#This Row],[Soph.20]]-Table10[[#This Row],[Fresh.19]])/Table10[[#This Row],[Fresh.19]]</f>
        <v>#DIV/0!</v>
      </c>
      <c r="AS93" s="5" t="e">
        <f>(Table10[[#This Row],[Jun  2]]-Table10[[#This Row],[Soph.20]])/Table10[[#This Row],[Soph.20]]</f>
        <v>#DIV/0!</v>
      </c>
      <c r="AU93" s="6" t="e">
        <f>(Table10[[#This Row],[Sen  2]]-Table10[[#This Row],[Jun  2]])/Table10[[#This Row],[Jun  2]]</f>
        <v>#DIV/0!</v>
      </c>
      <c r="AV93" s="7"/>
      <c r="AZ93" s="5" t="e">
        <f>(Table10[[#This Row],[Soph.25]]-Table10[[#This Row],[Fresh.24]])/Table10[[#This Row],[Fresh.24]]</f>
        <v>#DIV/0!</v>
      </c>
      <c r="BB93" s="5" t="e">
        <f>(Table10[[#This Row],[Jun   2]]-Table10[[#This Row],[Soph.25]])/Table10[[#This Row],[Soph.25]]</f>
        <v>#DIV/0!</v>
      </c>
      <c r="BD93" s="11" t="e">
        <f>(Table10[[#This Row],[Sen   ]]-Table10[[#This Row],[Jun   2]])/Table10[[#This Row],[Jun   2]]</f>
        <v>#DIV/0!</v>
      </c>
    </row>
    <row r="94" spans="7:56" ht="15">
      <c r="G94" s="5" t="e">
        <f>(Table10[[#This Row],[Soph.]]-Table10[[#This Row],[Fresh.]])/Table10[[#This Row],[Fresh.]]</f>
        <v>#DIV/0!</v>
      </c>
      <c r="I94" s="5" t="e">
        <f>(Table10[[#This Row],[Jun]]-Table10[[#This Row],[Soph.]])/Table10[[#This Row],[Soph.]]</f>
        <v>#DIV/0!</v>
      </c>
      <c r="K94" s="6" t="e">
        <f>(Table10[[#This Row],[Senior]]-Table10[[#This Row],[Jun]])/Table10[[#This Row],[Jun]]</f>
        <v>#DIV/0!</v>
      </c>
      <c r="L94" s="7"/>
      <c r="N94" s="5" t="e">
        <f>(Table10[[#This Row],[Fresh.4]]-Table10[[#This Row],[H.S.3]])/Table10[[#This Row],[H.S.3]]</f>
        <v>#DIV/0!</v>
      </c>
      <c r="P94" s="5" t="e">
        <f>(Table10[[#This Row],[Soph.5]]-Table10[[#This Row],[Fresh.4]])/Table10[[#This Row],[Fresh.4]]</f>
        <v>#DIV/0!</v>
      </c>
      <c r="R94" s="5" t="e">
        <f>(Table10[[#This Row],[Jun ]]-Table10[[#This Row],[Soph.5]])/Table10[[#This Row],[Soph.5]]</f>
        <v>#DIV/0!</v>
      </c>
      <c r="T94" s="6" t="e">
        <f>(Table10[[#This Row],[Sen ]]-Table10[[#This Row],[Jun ]])/Table10[[#This Row],[Jun ]]</f>
        <v>#DIV/0!</v>
      </c>
      <c r="U94" s="7">
        <f>Table10[[#This Row],[H.S.3]]</f>
        <v>0</v>
      </c>
      <c r="W94" s="5" t="e">
        <f>(Table10[[#This Row],[Fresh.9]]-Table10[[#This Row],[H.S.8]])/Table10[[#This Row],[H.S.8]]</f>
        <v>#DIV/0!</v>
      </c>
      <c r="Y94" s="5" t="e">
        <f>(Table10[[#This Row],[Soph.10]]-Table10[[#This Row],[Fresh.9]])/Table10[[#This Row],[Fresh.9]]</f>
        <v>#DIV/0!</v>
      </c>
      <c r="AA94" s="5" t="e">
        <f>(Table10[[#This Row],[Jun  ]]-Table10[[#This Row],[Soph.10]])/Table10[[#This Row],[Soph.10]]</f>
        <v>#DIV/0!</v>
      </c>
      <c r="AC94" s="6" t="e">
        <f>(Table10[[#This Row],[Senior12]]-Table10[[#This Row],[Jun  ]])/Table10[[#This Row],[Jun  ]]</f>
        <v>#DIV/0!</v>
      </c>
      <c r="AD94" s="7"/>
      <c r="AH94" s="5" t="e">
        <f>(Table10[[#This Row],[Soph.15]]-Table10[[#This Row],[Fresh.14]])/Table10[[#This Row],[Fresh.14]]</f>
        <v>#DIV/0!</v>
      </c>
      <c r="AJ94" s="5" t="e">
        <f>(Table10[[#This Row],[Jun   ]]-Table10[[#This Row],[Soph.15]])/Table10[[#This Row],[Soph.15]]</f>
        <v>#DIV/0!</v>
      </c>
      <c r="AL94" s="6" t="e">
        <f>(Table10[[#This Row],[Sen  ]]-Table10[[#This Row],[Jun   ]])/Table10[[#This Row],[Jun   ]]</f>
        <v>#DIV/0!</v>
      </c>
      <c r="AM94" s="7"/>
      <c r="AO94" s="5" t="e">
        <f>(Table10[[#This Row],[Fresh.19]]-Table10[[#This Row],[H.S.18]])/Table10[[#This Row],[H.S.18]]</f>
        <v>#DIV/0!</v>
      </c>
      <c r="AQ94" s="5" t="e">
        <f>(Table10[[#This Row],[Soph.20]]-Table10[[#This Row],[Fresh.19]])/Table10[[#This Row],[Fresh.19]]</f>
        <v>#DIV/0!</v>
      </c>
      <c r="AS94" s="5" t="e">
        <f>(Table10[[#This Row],[Jun  2]]-Table10[[#This Row],[Soph.20]])/Table10[[#This Row],[Soph.20]]</f>
        <v>#DIV/0!</v>
      </c>
      <c r="AU94" s="6" t="e">
        <f>(Table10[[#This Row],[Sen  2]]-Table10[[#This Row],[Jun  2]])/Table10[[#This Row],[Jun  2]]</f>
        <v>#DIV/0!</v>
      </c>
      <c r="AV94" s="7"/>
      <c r="AZ94" s="5" t="e">
        <f>(Table10[[#This Row],[Soph.25]]-Table10[[#This Row],[Fresh.24]])/Table10[[#This Row],[Fresh.24]]</f>
        <v>#DIV/0!</v>
      </c>
      <c r="BB94" s="5" t="e">
        <f>(Table10[[#This Row],[Jun   2]]-Table10[[#This Row],[Soph.25]])/Table10[[#This Row],[Soph.25]]</f>
        <v>#DIV/0!</v>
      </c>
      <c r="BD94" s="11" t="e">
        <f>(Table10[[#This Row],[Sen   ]]-Table10[[#This Row],[Jun   2]])/Table10[[#This Row],[Jun   2]]</f>
        <v>#DIV/0!</v>
      </c>
    </row>
  </sheetData>
  <mergeCells count="12">
    <mergeCell ref="C58:K58"/>
    <mergeCell ref="L58:T58"/>
    <mergeCell ref="U58:AC58"/>
    <mergeCell ref="AD58:AL58"/>
    <mergeCell ref="AM58:AU58"/>
    <mergeCell ref="AV58:BD58"/>
    <mergeCell ref="C1:K1"/>
    <mergeCell ref="L1:T1"/>
    <mergeCell ref="U1:AC1"/>
    <mergeCell ref="AD1:AL1"/>
    <mergeCell ref="AM1:AU1"/>
    <mergeCell ref="AV1:BD1"/>
  </mergeCells>
  <conditionalFormatting sqref="M3:M57">
    <cfRule type="top10" priority="66" dxfId="72" rank="1"/>
  </conditionalFormatting>
  <conditionalFormatting sqref="O3:O57">
    <cfRule type="top10" priority="65" dxfId="72" rank="1"/>
  </conditionalFormatting>
  <conditionalFormatting sqref="Q3:Q57">
    <cfRule type="top10" priority="64" dxfId="72" rank="1"/>
  </conditionalFormatting>
  <conditionalFormatting sqref="S3:S57">
    <cfRule type="top10" priority="63" dxfId="72" rank="1"/>
  </conditionalFormatting>
  <conditionalFormatting sqref="M4:S57">
    <cfRule type="top10" priority="62" dxfId="71" rank="1"/>
  </conditionalFormatting>
  <conditionalFormatting sqref="V4:V57">
    <cfRule type="top10" priority="61" dxfId="72" rank="1"/>
  </conditionalFormatting>
  <conditionalFormatting sqref="X4:X57">
    <cfRule type="top10" priority="60" dxfId="72" rank="1"/>
  </conditionalFormatting>
  <conditionalFormatting sqref="Z3:Z57">
    <cfRule type="top10" priority="59" dxfId="72" rank="1"/>
  </conditionalFormatting>
  <conditionalFormatting sqref="AB3:AB57">
    <cfRule type="top10" priority="58" dxfId="72" rank="1"/>
  </conditionalFormatting>
  <conditionalFormatting sqref="V4:AB57">
    <cfRule type="top10" priority="57" dxfId="71" rank="1"/>
  </conditionalFormatting>
  <conditionalFormatting sqref="AE3:AE57">
    <cfRule type="top10" priority="56" dxfId="72" rank="1"/>
  </conditionalFormatting>
  <conditionalFormatting sqref="AG3:AG57">
    <cfRule type="top10" priority="55" dxfId="72" rank="1"/>
  </conditionalFormatting>
  <conditionalFormatting sqref="AI3:AI57">
    <cfRule type="top10" priority="54" dxfId="72" rank="1"/>
  </conditionalFormatting>
  <conditionalFormatting sqref="AK3:AK57">
    <cfRule type="top10" priority="53" dxfId="72" rank="1"/>
  </conditionalFormatting>
  <conditionalFormatting sqref="AE3:AK57">
    <cfRule type="top10" priority="52" dxfId="71" rank="1"/>
  </conditionalFormatting>
  <conditionalFormatting sqref="D3:D57">
    <cfRule type="top10" priority="51" dxfId="72" rank="1"/>
  </conditionalFormatting>
  <conditionalFormatting sqref="F3:F57">
    <cfRule type="top10" priority="50" dxfId="72" rank="1"/>
  </conditionalFormatting>
  <conditionalFormatting sqref="H3:H57">
    <cfRule type="top10" priority="49" dxfId="72" rank="1"/>
  </conditionalFormatting>
  <conditionalFormatting sqref="J3:J57">
    <cfRule type="top10" priority="48" dxfId="72" rank="1"/>
  </conditionalFormatting>
  <conditionalFormatting sqref="D3:J57">
    <cfRule type="top10" priority="47" dxfId="71" rank="1"/>
  </conditionalFormatting>
  <conditionalFormatting sqref="AN3:AN57">
    <cfRule type="top10" priority="46" dxfId="72" rank="1"/>
  </conditionalFormatting>
  <conditionalFormatting sqref="AP3:AP57">
    <cfRule type="top10" priority="45" dxfId="72" rank="1"/>
  </conditionalFormatting>
  <conditionalFormatting sqref="AR3:AR57">
    <cfRule type="top10" priority="44" dxfId="72" rank="1"/>
  </conditionalFormatting>
  <conditionalFormatting sqref="AT3:AT57">
    <cfRule type="top10" priority="43" dxfId="72" rank="1"/>
  </conditionalFormatting>
  <conditionalFormatting sqref="AN3:AT57">
    <cfRule type="top10" priority="42" dxfId="71" rank="1"/>
  </conditionalFormatting>
  <conditionalFormatting sqref="AW3:AW57">
    <cfRule type="top10" priority="41" dxfId="72" rank="1"/>
  </conditionalFormatting>
  <conditionalFormatting sqref="AY3:AY57">
    <cfRule type="top10" priority="40" dxfId="72" rank="1"/>
  </conditionalFormatting>
  <conditionalFormatting sqref="BA3:BA57">
    <cfRule type="top10" priority="39" dxfId="72" rank="1"/>
  </conditionalFormatting>
  <conditionalFormatting sqref="BC3:BC57">
    <cfRule type="top10" priority="38" dxfId="72" rank="1"/>
  </conditionalFormatting>
  <conditionalFormatting sqref="AW3:BC57">
    <cfRule type="top10" priority="37" dxfId="71" rank="1"/>
  </conditionalFormatting>
  <conditionalFormatting sqref="D60:D94">
    <cfRule type="top10" priority="36" dxfId="72" rank="1"/>
  </conditionalFormatting>
  <conditionalFormatting sqref="F60:F94">
    <cfRule type="top10" priority="35" dxfId="72" rank="1"/>
  </conditionalFormatting>
  <conditionalFormatting sqref="H60:H94">
    <cfRule type="top10" priority="34" dxfId="72" rank="1"/>
  </conditionalFormatting>
  <conditionalFormatting sqref="J60:J94">
    <cfRule type="top10" priority="33" dxfId="72" rank="1"/>
  </conditionalFormatting>
  <conditionalFormatting sqref="D60:J94">
    <cfRule type="top10" priority="32" dxfId="71" rank="1"/>
  </conditionalFormatting>
  <conditionalFormatting sqref="M60:M94">
    <cfRule type="top10" priority="31" dxfId="72" rank="1"/>
  </conditionalFormatting>
  <conditionalFormatting sqref="O60:O94">
    <cfRule type="top10" priority="30" dxfId="72" rank="1"/>
  </conditionalFormatting>
  <conditionalFormatting sqref="Q60:Q94">
    <cfRule type="top10" priority="29" dxfId="72" rank="1"/>
  </conditionalFormatting>
  <conditionalFormatting sqref="S60:S94">
    <cfRule type="top10" priority="28" dxfId="72" rank="1"/>
  </conditionalFormatting>
  <conditionalFormatting sqref="M60:S94">
    <cfRule type="top10" priority="27" dxfId="71" rank="1"/>
  </conditionalFormatting>
  <conditionalFormatting sqref="V60:V94">
    <cfRule type="top10" priority="26" dxfId="72" rank="1"/>
  </conditionalFormatting>
  <conditionalFormatting sqref="X60:X94">
    <cfRule type="top10" priority="25" dxfId="72" rank="1"/>
  </conditionalFormatting>
  <conditionalFormatting sqref="Z60:Z94">
    <cfRule type="top10" priority="24" dxfId="72" rank="1"/>
  </conditionalFormatting>
  <conditionalFormatting sqref="AB60:AB94">
    <cfRule type="top10" priority="23" dxfId="72" rank="1"/>
  </conditionalFormatting>
  <conditionalFormatting sqref="V60:AB94">
    <cfRule type="top10" priority="22" dxfId="71" rank="1"/>
  </conditionalFormatting>
  <conditionalFormatting sqref="AE60:AE94">
    <cfRule type="top10" priority="21" dxfId="72" rank="1"/>
  </conditionalFormatting>
  <conditionalFormatting sqref="AG60:AG94">
    <cfRule type="top10" priority="20" dxfId="72" rank="1"/>
  </conditionalFormatting>
  <conditionalFormatting sqref="AI60:AI94">
    <cfRule type="top10" priority="19" dxfId="72" rank="1"/>
  </conditionalFormatting>
  <conditionalFormatting sqref="AK60:AK94">
    <cfRule type="top10" priority="18" dxfId="72" rank="1"/>
  </conditionalFormatting>
  <conditionalFormatting sqref="AE60:AK94">
    <cfRule type="top10" priority="17" dxfId="71" rank="1"/>
  </conditionalFormatting>
  <conditionalFormatting sqref="AN60:AN94">
    <cfRule type="top10" priority="16" dxfId="72" rank="1"/>
  </conditionalFormatting>
  <conditionalFormatting sqref="AP60:AP94">
    <cfRule type="top10" priority="15" dxfId="72" rank="1"/>
  </conditionalFormatting>
  <conditionalFormatting sqref="AR60:AR94">
    <cfRule type="top10" priority="14" dxfId="72" rank="1"/>
  </conditionalFormatting>
  <conditionalFormatting sqref="AT60:AT94">
    <cfRule type="top10" priority="13" dxfId="72" rank="1"/>
  </conditionalFormatting>
  <conditionalFormatting sqref="AN60:AT94">
    <cfRule type="top10" priority="12" dxfId="71" rank="1"/>
  </conditionalFormatting>
  <conditionalFormatting sqref="AW60:AW94">
    <cfRule type="top10" priority="11" dxfId="72" rank="1"/>
  </conditionalFormatting>
  <conditionalFormatting sqref="AY60:AY94">
    <cfRule type="top10" priority="10" dxfId="72" rank="1"/>
  </conditionalFormatting>
  <conditionalFormatting sqref="BA60:BA94">
    <cfRule type="top10" priority="9" dxfId="72" rank="1"/>
  </conditionalFormatting>
  <conditionalFormatting sqref="BC60:BC94">
    <cfRule type="top10" priority="8" dxfId="72" rank="1"/>
  </conditionalFormatting>
  <conditionalFormatting sqref="AW60:BC94">
    <cfRule type="top10" priority="7" dxfId="71" rank="1"/>
  </conditionalFormatting>
  <conditionalFormatting sqref="L3:L57">
    <cfRule type="top10" priority="6" dxfId="65" rank="1"/>
  </conditionalFormatting>
  <conditionalFormatting sqref="U3:U57">
    <cfRule type="top10" priority="5" dxfId="65" rank="1"/>
  </conditionalFormatting>
  <conditionalFormatting sqref="AM3:AM57">
    <cfRule type="top10" priority="4" dxfId="65" rank="1"/>
  </conditionalFormatting>
  <conditionalFormatting sqref="L60:L94">
    <cfRule type="top10" priority="3" dxfId="65" rank="1"/>
  </conditionalFormatting>
  <conditionalFormatting sqref="U60:U94">
    <cfRule type="top10" priority="2" dxfId="65" rank="1"/>
  </conditionalFormatting>
  <conditionalFormatting sqref="AM60:AM94">
    <cfRule type="top10" priority="1" dxfId="65" rank="1"/>
  </conditionalFormatting>
  <printOptions/>
  <pageMargins left="0.7" right="0.7" top="0.75" bottom="0.75" header="0.3" footer="0.3"/>
  <pageSetup horizontalDpi="600" verticalDpi="600" orientation="portrait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Cope</dc:creator>
  <cp:keywords/>
  <dc:description/>
  <cp:lastModifiedBy>Amanda Cope</cp:lastModifiedBy>
  <dcterms:created xsi:type="dcterms:W3CDTF">2020-09-17T19:29:24Z</dcterms:created>
  <dcterms:modified xsi:type="dcterms:W3CDTF">2020-09-17T19:30:05Z</dcterms:modified>
  <cp:category/>
  <cp:version/>
  <cp:contentType/>
  <cp:contentStatus/>
</cp:coreProperties>
</file>